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05" yWindow="65521" windowWidth="15480" windowHeight="11640" tabRatio="863" activeTab="0"/>
  </bookViews>
  <sheets>
    <sheet name="Instructions" sheetId="1" r:id="rId1"/>
    <sheet name="Summary" sheetId="2" r:id="rId2"/>
    <sheet name="Effluent Parameters" sheetId="3" r:id="rId3"/>
    <sheet name="Flow Log" sheetId="4" r:id="rId4"/>
    <sheet name="Sludge Log" sheetId="5" r:id="rId5"/>
    <sheet name="Irrigation Log 1" sheetId="6" r:id="rId6"/>
    <sheet name="Irrigation Log 2" sheetId="7" r:id="rId7"/>
    <sheet name="Irrigation Log 3" sheetId="8" r:id="rId8"/>
    <sheet name="Irrigation Log 4" sheetId="9" r:id="rId9"/>
  </sheets>
  <definedNames>
    <definedName name="BOD">'Summary'!$C$6</definedName>
    <definedName name="BOD5">'Summary'!$C$6</definedName>
    <definedName name="FC">'Summary'!$C$9</definedName>
    <definedName name="FD">'Summary'!$C$10</definedName>
    <definedName name="FE">'Summary'!#REF!</definedName>
    <definedName name="Flow">'Summary'!$C$5</definedName>
    <definedName name="flowavg">'Flow Log'!$C$39,'Flow Log'!$E$39,'Flow Log'!$G$39,'Flow Log'!$I$39,'Flow Log'!$K$39,'Flow Log'!$M$39,'Flow Log'!$O$39,'Flow Log'!$O$39,'Flow Log'!$Q$39,'Flow Log'!$S$39,'Flow Log'!$U$39,'Flow Log'!$W$39,'Flow Log'!$Y$39</definedName>
    <definedName name="flows">'Flow Log'!$D$7:$D$37,'Flow Log'!$F$7:$F$35,'Flow Log'!$H$7:$H$37,'Flow Log'!$J$7:$J$36,'Flow Log'!$L$7:$L$37,'Flow Log'!$N$7:$N$36,'Flow Log'!$P$7:$P$37,'Flow Log'!$R$7:$R$37,'Flow Log'!$T$7:$T$36,'Flow Log'!$V$7:$V$37,'Flow Log'!$X$7:$X$36,'Flow Log'!$Z$7:$Z$37</definedName>
    <definedName name="fx">'Summary'!$C$9</definedName>
    <definedName name="fy">'Summary'!$C$10</definedName>
    <definedName name="phhigh">'Summary'!$C$7</definedName>
    <definedName name="phlow">'Summary'!$C$8</definedName>
    <definedName name="pHLower">'Summary'!$C$10</definedName>
    <definedName name="pHUpper">'Summary'!$C$7</definedName>
    <definedName name="_xlnm.Print_Area" localSheetId="2">'Effluent Parameters'!$A$1:$E$41</definedName>
    <definedName name="_xlnm.Print_Area" localSheetId="3">'Flow Log'!$A$1:$Z$40</definedName>
    <definedName name="_xlnm.Print_Area" localSheetId="5">'Irrigation Log 1'!$A$1:$C$47</definedName>
    <definedName name="_xlnm.Print_Area" localSheetId="6">'Irrigation Log 2'!$A$1:$C$47</definedName>
    <definedName name="_xlnm.Print_Area" localSheetId="7">'Irrigation Log 3'!$A$1:$C$47</definedName>
    <definedName name="_xlnm.Print_Area" localSheetId="8">'Irrigation Log 4'!$A$1:$C$47</definedName>
    <definedName name="_xlnm.Print_Area" localSheetId="4">'Sludge Log'!$A$1:$H$41</definedName>
    <definedName name="_xlnm.Print_Area" localSheetId="1">'Summary'!$A$1:$E$38</definedName>
    <definedName name="_xlnm.Print_Titles" localSheetId="3">'Flow Log'!$A:$B</definedName>
  </definedNames>
  <calcPr fullCalcOnLoad="1"/>
</workbook>
</file>

<file path=xl/sharedStrings.xml><?xml version="1.0" encoding="utf-8"?>
<sst xmlns="http://schemas.openxmlformats.org/spreadsheetml/2006/main" count="120" uniqueCount="68">
  <si>
    <t>Limits</t>
  </si>
  <si>
    <t>Flow 30-day Average</t>
  </si>
  <si>
    <t>Flow 30-day Average (MGD)</t>
  </si>
  <si>
    <t>pH High</t>
  </si>
  <si>
    <t>Date</t>
  </si>
  <si>
    <t>Ph Low</t>
  </si>
  <si>
    <t>Flow</t>
  </si>
  <si>
    <t>Flow MGD</t>
  </si>
  <si>
    <t>Day</t>
  </si>
  <si>
    <t>Measure 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</si>
  <si>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</si>
  <si>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</si>
  <si>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</si>
  <si>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</si>
  <si>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</si>
  <si>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</si>
  <si>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</si>
  <si>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</si>
  <si>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</si>
  <si>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</si>
  <si>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</si>
  <si>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</si>
  <si>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Daily Flow Worksheet</t>
  </si>
  <si>
    <t>pH (s.u.)</t>
  </si>
  <si>
    <r>
      <t>BOD</t>
    </r>
    <r>
      <rPr>
        <b/>
        <vertAlign val="subscript"/>
        <sz val="10"/>
        <rFont val="Tahoma"/>
        <family val="2"/>
      </rPr>
      <t>5</t>
    </r>
    <r>
      <rPr>
        <b/>
        <sz val="10"/>
        <rFont val="Tahoma"/>
        <family val="2"/>
      </rPr>
      <t xml:space="preserve"> Concentration (mg/l)</t>
    </r>
  </si>
  <si>
    <t>Effluent Parameters</t>
  </si>
  <si>
    <t>Averages</t>
  </si>
  <si>
    <t>Site Specific Variables</t>
  </si>
  <si>
    <r>
      <t>BOD</t>
    </r>
    <r>
      <rPr>
        <i/>
        <vertAlign val="subscript"/>
        <sz val="10"/>
        <rFont val="Tahoma"/>
        <family val="2"/>
      </rPr>
      <t>5</t>
    </r>
    <r>
      <rPr>
        <i/>
        <sz val="10"/>
        <rFont val="Tahoma"/>
        <family val="2"/>
      </rPr>
      <t xml:space="preserve"> Concentration </t>
    </r>
  </si>
  <si>
    <r>
      <t>BOD</t>
    </r>
    <r>
      <rPr>
        <i/>
        <vertAlign val="subscript"/>
        <sz val="10"/>
        <rFont val="Tahoma"/>
        <family val="2"/>
      </rPr>
      <t>5</t>
    </r>
    <r>
      <rPr>
        <i/>
        <sz val="10"/>
        <rFont val="Tahoma"/>
        <family val="2"/>
      </rPr>
      <t xml:space="preserve"> Concentration</t>
    </r>
  </si>
  <si>
    <t>Avg. Daily Flow</t>
  </si>
  <si>
    <t>Average Annual Flow</t>
  </si>
  <si>
    <t>Dry (Tons)</t>
  </si>
  <si>
    <t>Disposed (lbs)</t>
  </si>
  <si>
    <t>Disposal Location</t>
  </si>
  <si>
    <t>Totals</t>
  </si>
  <si>
    <t>Sludge Log</t>
  </si>
  <si>
    <t>Dry Tons per Year</t>
  </si>
  <si>
    <t>Sludge</t>
  </si>
  <si>
    <t>Total</t>
  </si>
  <si>
    <t>Flow Range</t>
  </si>
  <si>
    <r>
      <t>BOD</t>
    </r>
    <r>
      <rPr>
        <i/>
        <vertAlign val="subscript"/>
        <sz val="10"/>
        <rFont val="Tahoma"/>
        <family val="2"/>
      </rPr>
      <t>5</t>
    </r>
    <r>
      <rPr>
        <i/>
        <sz val="10"/>
        <rFont val="Tahoma"/>
        <family val="2"/>
      </rPr>
      <t xml:space="preserve"> Range</t>
    </r>
  </si>
  <si>
    <t>pH Range</t>
  </si>
  <si>
    <t>Range</t>
  </si>
  <si>
    <t>Yearly Average Flow</t>
  </si>
  <si>
    <t>Yearly Flow Range</t>
  </si>
  <si>
    <t>Calculated Site Values</t>
  </si>
  <si>
    <t>Gallons</t>
  </si>
  <si>
    <t>Total Applied</t>
  </si>
  <si>
    <t>Area</t>
  </si>
  <si>
    <t>Pivot Name</t>
  </si>
  <si>
    <t>Irrigation Log 1</t>
  </si>
  <si>
    <t>Irrigation Information</t>
  </si>
  <si>
    <t>Yearly Avg. Flow Range</t>
  </si>
  <si>
    <t>Irrigation Log 2</t>
  </si>
  <si>
    <t>Irrigation Log 3</t>
  </si>
  <si>
    <t>Irrigation Log 4</t>
  </si>
  <si>
    <t>H=</t>
  </si>
  <si>
    <t>Flow Calculation (MGD)</t>
  </si>
  <si>
    <t>measure</t>
  </si>
  <si>
    <t>x</t>
  </si>
  <si>
    <t>y</t>
  </si>
  <si>
    <t>x=</t>
  </si>
  <si>
    <t>y=</t>
  </si>
  <si>
    <t>Wastewater Compliance Spreadsheet (TLAP, Special Flow Calculation)</t>
  </si>
  <si>
    <t>Year</t>
  </si>
  <si>
    <t>Signature</t>
  </si>
  <si>
    <t>This page contains an embeded word file with instructions for using this workbook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</si>
</sst>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[$-409]d\-mmm\-yy;@"/>
    <numFmt numFmtId="168" formatCode="0.0\ \m\g/\l"/>
    <numFmt numFmtId="169" formatCode="#,000\ \M\G\D"/>
    <numFmt numFmtId="170" formatCode="0.00\ \M\G\D"/>
    <numFmt numFmtId="171" formatCode="0.00\ \m\g/\l"/>
    <numFmt numFmtId="172" formatCode="0\ \M\G\D"/>
    <numFmt numFmtId="173" formatCode="0\ \l\b\s"/>
    <numFmt numFmtId="174" formatCode="0.00\ \T"/>
    <numFmt numFmtId="175" formatCode="#,##0\ \l\b\s"/>
    <numFmt numFmtId="176" formatCode="0.000\ \M\G\D"/>
    <numFmt numFmtId="177" formatCode="#,##0.00\ \a\c"/>
    <numFmt numFmtId="178" formatCode="#,##0\ \g\a\l"/>
    <numFmt numFmtId="179" formatCode="#,##0.000"/>
    <numFmt numFmtId="180" formatCode="#,##0.0000\ \a\c\-\f\t/\a\c/\y\r"/>
    <numFmt numFmtId="181" formatCode="mmm\-yyyy"/>
  </numFmts>
  <fonts count="18">
    <font>
      <sz val="10"/>
      <name val="Tahoma"/>
      <family val="0"/>
    </font>
    <font>
      <b/>
      <sz val="10"/>
      <name val="Tahoma"/>
      <family val="2"/>
    </font>
    <font>
      <i/>
      <sz val="10"/>
      <name val="Tahoma"/>
      <family val="2"/>
    </font>
    <font>
      <i/>
      <vertAlign val="subscript"/>
      <sz val="10"/>
      <name val="Tahoma"/>
      <family val="2"/>
    </font>
    <font>
      <sz val="14"/>
      <name val="Tahoma"/>
      <family val="0"/>
    </font>
    <font>
      <sz val="8"/>
      <name val="Tahoma"/>
      <family val="0"/>
    </font>
    <font>
      <b/>
      <sz val="8"/>
      <name val="Tahoma"/>
      <family val="2"/>
    </font>
    <font>
      <b/>
      <vertAlign val="subscript"/>
      <sz val="10"/>
      <name val="Tahoma"/>
      <family val="2"/>
    </font>
    <font>
      <b/>
      <sz val="14"/>
      <name val="Tahoma"/>
      <family val="2"/>
    </font>
    <font>
      <sz val="10"/>
      <color indexed="12"/>
      <name val="Tahoma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9"/>
      <color indexed="9"/>
      <name val="Tahoma"/>
      <family val="2"/>
    </font>
    <font>
      <sz val="9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168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/>
    </xf>
    <xf numFmtId="171" fontId="9" fillId="0" borderId="2" xfId="0" applyNumberFormat="1" applyFont="1" applyBorder="1" applyAlignment="1" applyProtection="1">
      <alignment horizontal="left" vertical="center" indent="1"/>
      <protection/>
    </xf>
    <xf numFmtId="0" fontId="9" fillId="0" borderId="2" xfId="0" applyNumberFormat="1" applyFont="1" applyBorder="1" applyAlignment="1" applyProtection="1">
      <alignment horizontal="left" vertical="center" indent="1"/>
      <protection/>
    </xf>
    <xf numFmtId="164" fontId="9" fillId="0" borderId="2" xfId="0" applyNumberFormat="1" applyFont="1" applyBorder="1" applyAlignment="1" applyProtection="1">
      <alignment horizontal="left" vertical="center" indent="1"/>
      <protection/>
    </xf>
    <xf numFmtId="170" fontId="0" fillId="0" borderId="1" xfId="0" applyNumberFormat="1" applyBorder="1" applyAlignment="1" applyProtection="1">
      <alignment horizontal="left" vertical="center" indent="1"/>
      <protection locked="0"/>
    </xf>
    <xf numFmtId="171" fontId="0" fillId="0" borderId="2" xfId="0" applyNumberFormat="1" applyBorder="1" applyAlignment="1" applyProtection="1">
      <alignment horizontal="left" vertical="center" indent="1"/>
      <protection locked="0"/>
    </xf>
    <xf numFmtId="164" fontId="0" fillId="0" borderId="2" xfId="0" applyNumberFormat="1" applyBorder="1" applyAlignment="1" applyProtection="1">
      <alignment horizontal="left" vertical="center" indent="1"/>
      <protection locked="0"/>
    </xf>
    <xf numFmtId="164" fontId="0" fillId="0" borderId="4" xfId="0" applyNumberFormat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164" fontId="9" fillId="0" borderId="4" xfId="0" applyNumberFormat="1" applyFont="1" applyBorder="1" applyAlignment="1" applyProtection="1">
      <alignment horizontal="left" vertical="center" indent="1"/>
      <protection/>
    </xf>
    <xf numFmtId="174" fontId="9" fillId="0" borderId="5" xfId="0" applyNumberFormat="1" applyFont="1" applyBorder="1" applyAlignment="1" applyProtection="1">
      <alignment horizontal="left" vertical="center" indent="1"/>
      <protection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175" fontId="9" fillId="0" borderId="15" xfId="0" applyNumberFormat="1" applyFont="1" applyBorder="1" applyAlignment="1" applyProtection="1">
      <alignment horizontal="left" vertical="center" indent="1"/>
      <protection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176" fontId="9" fillId="0" borderId="0" xfId="0" applyNumberFormat="1" applyFont="1" applyAlignment="1">
      <alignment/>
    </xf>
    <xf numFmtId="0" fontId="2" fillId="0" borderId="16" xfId="0" applyFont="1" applyBorder="1" applyAlignment="1">
      <alignment horizontal="right" vertical="center" wrapText="1"/>
    </xf>
    <xf numFmtId="174" fontId="9" fillId="0" borderId="11" xfId="0" applyNumberFormat="1" applyFont="1" applyBorder="1" applyAlignment="1" applyProtection="1">
      <alignment horizontal="left" vertical="center" indent="1"/>
      <protection/>
    </xf>
    <xf numFmtId="176" fontId="9" fillId="0" borderId="17" xfId="0" applyNumberFormat="1" applyFont="1" applyBorder="1" applyAlignment="1" applyProtection="1">
      <alignment horizontal="left" vertical="center" indent="1"/>
      <protection/>
    </xf>
    <xf numFmtId="176" fontId="9" fillId="0" borderId="1" xfId="0" applyNumberFormat="1" applyFont="1" applyBorder="1" applyAlignment="1" applyProtection="1">
      <alignment horizontal="left" vertical="center" indent="1"/>
      <protection/>
    </xf>
    <xf numFmtId="167" fontId="10" fillId="0" borderId="0" xfId="19" applyNumberFormat="1">
      <alignment/>
      <protection/>
    </xf>
    <xf numFmtId="3" fontId="10" fillId="0" borderId="0" xfId="19" applyNumberFormat="1">
      <alignment/>
      <protection/>
    </xf>
    <xf numFmtId="0" fontId="10" fillId="0" borderId="0" xfId="19">
      <alignment/>
      <protection/>
    </xf>
    <xf numFmtId="167" fontId="14" fillId="0" borderId="18" xfId="19" applyNumberFormat="1" applyFont="1" applyBorder="1">
      <alignment/>
      <protection/>
    </xf>
    <xf numFmtId="3" fontId="14" fillId="0" borderId="18" xfId="19" applyNumberFormat="1" applyFont="1" applyBorder="1">
      <alignment/>
      <protection/>
    </xf>
    <xf numFmtId="0" fontId="13" fillId="0" borderId="0" xfId="19" applyFont="1" applyAlignment="1">
      <alignment horizontal="right"/>
      <protection/>
    </xf>
    <xf numFmtId="177" fontId="9" fillId="0" borderId="11" xfId="0" applyNumberFormat="1" applyFont="1" applyBorder="1" applyAlignment="1" applyProtection="1">
      <alignment horizontal="left" vertical="center" indent="1"/>
      <protection/>
    </xf>
    <xf numFmtId="178" fontId="9" fillId="0" borderId="19" xfId="0" applyNumberFormat="1" applyFont="1" applyBorder="1" applyAlignment="1" applyProtection="1">
      <alignment horizontal="left" vertical="center" indent="1"/>
      <protection/>
    </xf>
    <xf numFmtId="0" fontId="13" fillId="0" borderId="20" xfId="19" applyFont="1" applyBorder="1" applyAlignment="1">
      <alignment horizontal="right"/>
      <protection/>
    </xf>
    <xf numFmtId="180" fontId="15" fillId="0" borderId="0" xfId="19" applyNumberFormat="1" applyFont="1">
      <alignment/>
      <protection/>
    </xf>
    <xf numFmtId="180" fontId="9" fillId="0" borderId="17" xfId="0" applyNumberFormat="1" applyFont="1" applyBorder="1" applyAlignment="1" applyProtection="1">
      <alignment horizontal="left" vertical="center" inden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3" fontId="10" fillId="0" borderId="22" xfId="19" applyNumberFormat="1" applyBorder="1" applyAlignment="1" applyProtection="1">
      <alignment horizontal="right" indent="2"/>
      <protection locked="0"/>
    </xf>
    <xf numFmtId="3" fontId="10" fillId="0" borderId="2" xfId="19" applyNumberFormat="1" applyBorder="1" applyAlignment="1" applyProtection="1">
      <alignment horizontal="right" indent="2"/>
      <protection locked="0"/>
    </xf>
    <xf numFmtId="3" fontId="10" fillId="0" borderId="3" xfId="19" applyNumberFormat="1" applyBorder="1" applyAlignment="1" applyProtection="1">
      <alignment horizontal="right" indent="2"/>
      <protection locked="0"/>
    </xf>
    <xf numFmtId="167" fontId="10" fillId="0" borderId="22" xfId="19" applyNumberFormat="1" applyBorder="1" applyAlignment="1" applyProtection="1">
      <alignment horizontal="right" indent="3"/>
      <protection locked="0"/>
    </xf>
    <xf numFmtId="167" fontId="10" fillId="0" borderId="2" xfId="19" applyNumberFormat="1" applyBorder="1" applyAlignment="1" applyProtection="1">
      <alignment horizontal="right" indent="3"/>
      <protection locked="0"/>
    </xf>
    <xf numFmtId="167" fontId="10" fillId="0" borderId="3" xfId="19" applyNumberFormat="1" applyBorder="1" applyAlignment="1" applyProtection="1">
      <alignment horizontal="right" indent="3"/>
      <protection locked="0"/>
    </xf>
    <xf numFmtId="178" fontId="15" fillId="0" borderId="0" xfId="19" applyNumberFormat="1" applyFont="1" applyAlignment="1">
      <alignment horizontal="right" indent="1"/>
      <protection/>
    </xf>
    <xf numFmtId="167" fontId="10" fillId="2" borderId="23" xfId="19" applyNumberFormat="1" applyFont="1" applyFill="1" applyBorder="1" applyAlignment="1" applyProtection="1">
      <alignment horizontal="left" indent="1"/>
      <protection locked="0"/>
    </xf>
    <xf numFmtId="177" fontId="10" fillId="2" borderId="23" xfId="19" applyNumberFormat="1" applyFont="1" applyFill="1" applyBorder="1" applyAlignment="1" applyProtection="1">
      <alignment horizontal="left" indent="1"/>
      <protection locked="0"/>
    </xf>
    <xf numFmtId="167" fontId="0" fillId="0" borderId="24" xfId="0" applyNumberFormat="1" applyBorder="1" applyAlignment="1" applyProtection="1">
      <alignment horizontal="right" indent="2"/>
      <protection locked="0"/>
    </xf>
    <xf numFmtId="1" fontId="0" fillId="0" borderId="25" xfId="0" applyNumberFormat="1" applyBorder="1" applyAlignment="1" applyProtection="1">
      <alignment horizontal="right" indent="2"/>
      <protection locked="0"/>
    </xf>
    <xf numFmtId="167" fontId="0" fillId="0" borderId="26" xfId="0" applyNumberFormat="1" applyBorder="1" applyAlignment="1" applyProtection="1">
      <alignment horizontal="right" indent="2"/>
      <protection locked="0"/>
    </xf>
    <xf numFmtId="1" fontId="0" fillId="0" borderId="27" xfId="0" applyNumberFormat="1" applyBorder="1" applyAlignment="1" applyProtection="1">
      <alignment horizontal="right" indent="2"/>
      <protection locked="0"/>
    </xf>
    <xf numFmtId="167" fontId="0" fillId="0" borderId="28" xfId="0" applyNumberFormat="1" applyBorder="1" applyAlignment="1" applyProtection="1">
      <alignment horizontal="right" indent="2"/>
      <protection locked="0"/>
    </xf>
    <xf numFmtId="1" fontId="0" fillId="0" borderId="29" xfId="0" applyNumberFormat="1" applyBorder="1" applyAlignment="1" applyProtection="1">
      <alignment horizontal="right" indent="2"/>
      <protection locked="0"/>
    </xf>
    <xf numFmtId="2" fontId="0" fillId="0" borderId="25" xfId="0" applyNumberFormat="1" applyBorder="1" applyAlignment="1" applyProtection="1">
      <alignment horizontal="right" indent="3"/>
      <protection locked="0"/>
    </xf>
    <xf numFmtId="2" fontId="0" fillId="0" borderId="27" xfId="0" applyNumberFormat="1" applyBorder="1" applyAlignment="1" applyProtection="1">
      <alignment horizontal="right" indent="3"/>
      <protection locked="0"/>
    </xf>
    <xf numFmtId="2" fontId="0" fillId="0" borderId="29" xfId="0" applyNumberFormat="1" applyBorder="1" applyAlignment="1" applyProtection="1">
      <alignment horizontal="right" indent="3"/>
      <protection locked="0"/>
    </xf>
    <xf numFmtId="0" fontId="0" fillId="0" borderId="30" xfId="0" applyBorder="1" applyAlignment="1" applyProtection="1">
      <alignment horizontal="left" indent="1"/>
      <protection locked="0"/>
    </xf>
    <xf numFmtId="0" fontId="0" fillId="0" borderId="31" xfId="0" applyBorder="1" applyAlignment="1" applyProtection="1">
      <alignment horizontal="left" indent="1"/>
      <protection locked="0"/>
    </xf>
    <xf numFmtId="0" fontId="0" fillId="0" borderId="32" xfId="0" applyBorder="1" applyAlignment="1" applyProtection="1">
      <alignment horizontal="left" indent="1"/>
      <protection locked="0"/>
    </xf>
    <xf numFmtId="0" fontId="1" fillId="0" borderId="14" xfId="0" applyFont="1" applyBorder="1" applyAlignment="1">
      <alignment horizontal="right"/>
    </xf>
    <xf numFmtId="173" fontId="0" fillId="0" borderId="14" xfId="0" applyNumberFormat="1" applyBorder="1" applyAlignment="1">
      <alignment horizontal="right" indent="1"/>
    </xf>
    <xf numFmtId="174" fontId="0" fillId="0" borderId="14" xfId="0" applyNumberFormat="1" applyBorder="1" applyAlignment="1">
      <alignment horizontal="right" indent="1"/>
    </xf>
    <xf numFmtId="164" fontId="0" fillId="0" borderId="24" xfId="0" applyNumberFormat="1" applyBorder="1" applyAlignment="1" applyProtection="1">
      <alignment horizontal="center"/>
      <protection locked="0"/>
    </xf>
    <xf numFmtId="165" fontId="0" fillId="0" borderId="30" xfId="0" applyNumberFormat="1" applyBorder="1" applyAlignment="1">
      <alignment horizontal="center"/>
    </xf>
    <xf numFmtId="164" fontId="0" fillId="0" borderId="26" xfId="0" applyNumberFormat="1" applyBorder="1" applyAlignment="1" applyProtection="1">
      <alignment horizontal="center"/>
      <protection locked="0"/>
    </xf>
    <xf numFmtId="164" fontId="0" fillId="3" borderId="26" xfId="0" applyNumberFormat="1" applyFill="1" applyBorder="1" applyAlignment="1" applyProtection="1">
      <alignment horizontal="center"/>
      <protection/>
    </xf>
    <xf numFmtId="165" fontId="0" fillId="3" borderId="30" xfId="0" applyNumberFormat="1" applyFill="1" applyBorder="1" applyAlignment="1">
      <alignment horizontal="center"/>
    </xf>
    <xf numFmtId="164" fontId="0" fillId="0" borderId="28" xfId="0" applyNumberFormat="1" applyBorder="1" applyAlignment="1" applyProtection="1">
      <alignment horizontal="center"/>
      <protection locked="0"/>
    </xf>
    <xf numFmtId="164" fontId="0" fillId="3" borderId="28" xfId="0" applyNumberFormat="1" applyFill="1" applyBorder="1" applyAlignment="1" applyProtection="1">
      <alignment horizontal="center"/>
      <protection/>
    </xf>
    <xf numFmtId="167" fontId="0" fillId="0" borderId="24" xfId="0" applyNumberFormat="1" applyBorder="1" applyAlignment="1" applyProtection="1">
      <alignment horizontal="right" indent="3"/>
      <protection locked="0"/>
    </xf>
    <xf numFmtId="165" fontId="0" fillId="0" borderId="25" xfId="0" applyNumberFormat="1" applyBorder="1" applyAlignment="1" applyProtection="1">
      <alignment horizontal="right" indent="3"/>
      <protection locked="0"/>
    </xf>
    <xf numFmtId="164" fontId="0" fillId="0" borderId="25" xfId="0" applyNumberFormat="1" applyBorder="1" applyAlignment="1" applyProtection="1">
      <alignment horizontal="right" indent="3"/>
      <protection locked="0"/>
    </xf>
    <xf numFmtId="164" fontId="0" fillId="0" borderId="30" xfId="0" applyNumberFormat="1" applyBorder="1" applyAlignment="1" applyProtection="1">
      <alignment horizontal="right" indent="3"/>
      <protection locked="0"/>
    </xf>
    <xf numFmtId="167" fontId="0" fillId="2" borderId="24" xfId="0" applyNumberFormat="1" applyFill="1" applyBorder="1" applyAlignment="1" applyProtection="1">
      <alignment horizontal="right" indent="3"/>
      <protection locked="0"/>
    </xf>
    <xf numFmtId="165" fontId="0" fillId="2" borderId="25" xfId="0" applyNumberFormat="1" applyFill="1" applyBorder="1" applyAlignment="1" applyProtection="1">
      <alignment horizontal="right" indent="3"/>
      <protection locked="0"/>
    </xf>
    <xf numFmtId="164" fontId="0" fillId="2" borderId="25" xfId="0" applyNumberFormat="1" applyFill="1" applyBorder="1" applyAlignment="1" applyProtection="1">
      <alignment horizontal="right" indent="3"/>
      <protection locked="0"/>
    </xf>
    <xf numFmtId="164" fontId="0" fillId="2" borderId="30" xfId="0" applyNumberFormat="1" applyFill="1" applyBorder="1" applyAlignment="1" applyProtection="1">
      <alignment horizontal="right" indent="3"/>
      <protection locked="0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7" fontId="12" fillId="0" borderId="33" xfId="19" applyNumberFormat="1" applyFont="1" applyBorder="1" applyAlignment="1">
      <alignment horizontal="centerContinuous"/>
      <protection/>
    </xf>
    <xf numFmtId="0" fontId="8" fillId="0" borderId="0" xfId="0" applyFont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176" fontId="9" fillId="0" borderId="0" xfId="0" applyNumberFormat="1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176" fontId="9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21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2" borderId="21" xfId="0" applyFont="1" applyFill="1" applyBorder="1" applyAlignment="1" applyProtection="1">
      <alignment horizontal="left" wrapText="1" indent="1"/>
      <protection locked="0"/>
    </xf>
    <xf numFmtId="0" fontId="1" fillId="0" borderId="21" xfId="0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2" fillId="0" borderId="32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16" fillId="4" borderId="35" xfId="0" applyFont="1" applyFill="1" applyBorder="1" applyAlignment="1">
      <alignment horizontal="left" textRotation="90"/>
    </xf>
    <xf numFmtId="0" fontId="16" fillId="4" borderId="36" xfId="0" applyFont="1" applyFill="1" applyBorder="1" applyAlignment="1">
      <alignment horizontal="left" textRotation="90"/>
    </xf>
    <xf numFmtId="0" fontId="16" fillId="4" borderId="37" xfId="0" applyFont="1" applyFill="1" applyBorder="1" applyAlignment="1">
      <alignment horizontal="left" textRotation="90"/>
    </xf>
    <xf numFmtId="0" fontId="17" fillId="4" borderId="37" xfId="0" applyFont="1" applyFill="1" applyBorder="1" applyAlignment="1">
      <alignment horizontal="left" textRotation="90"/>
    </xf>
    <xf numFmtId="0" fontId="17" fillId="4" borderId="36" xfId="0" applyFont="1" applyFill="1" applyBorder="1" applyAlignment="1">
      <alignment horizontal="left" textRotation="90"/>
    </xf>
    <xf numFmtId="0" fontId="16" fillId="4" borderId="35" xfId="0" applyFont="1" applyFill="1" applyBorder="1" applyAlignment="1">
      <alignment horizontal="left" vertical="distributed" textRotation="90"/>
    </xf>
    <xf numFmtId="0" fontId="16" fillId="4" borderId="37" xfId="0" applyFont="1" applyFill="1" applyBorder="1" applyAlignment="1">
      <alignment horizontal="left" vertical="distributed" textRotation="90"/>
    </xf>
    <xf numFmtId="0" fontId="16" fillId="4" borderId="36" xfId="0" applyFont="1" applyFill="1" applyBorder="1" applyAlignment="1">
      <alignment horizontal="left" vertical="distributed" textRotation="90"/>
    </xf>
    <xf numFmtId="0" fontId="1" fillId="0" borderId="38" xfId="0" applyFont="1" applyBorder="1" applyAlignment="1">
      <alignment horizontal="right" vertical="center" textRotation="90"/>
    </xf>
    <xf numFmtId="0" fontId="14" fillId="0" borderId="14" xfId="19" applyFont="1" applyBorder="1" applyAlignment="1">
      <alignment horizontal="right" vertical="top"/>
      <protection/>
    </xf>
    <xf numFmtId="0" fontId="14" fillId="0" borderId="0" xfId="19" applyFont="1" applyAlignment="1">
      <alignment horizontal="right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LAP Irrigation" xfId="19"/>
    <cellStyle name="Percent" xfId="20"/>
  </cellStyles>
  <dxfs count="4">
    <dxf>
      <font>
        <color rgb="FFFF0000"/>
      </font>
      <border/>
    </dxf>
    <dxf>
      <font>
        <color rgb="FF008000"/>
      </font>
      <border/>
    </dxf>
    <dxf>
      <font>
        <color rgb="FFFF9900"/>
      </font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152400</xdr:rowOff>
    </xdr:from>
    <xdr:to>
      <xdr:col>2</xdr:col>
      <xdr:colOff>9525</xdr:colOff>
      <xdr:row>1</xdr:row>
      <xdr:rowOff>485775</xdr:rowOff>
    </xdr:to>
    <xdr:pic>
      <xdr:nvPicPr>
        <xdr:cNvPr id="1" name="Picture 1" descr="Formula for rectangular weir with ends is 2.15 times H to the 1.5 power multiplied by the product of (x minus the product of y times 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68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tabSelected="1" workbookViewId="0" topLeftCell="A1">
      <selection activeCell="K1" sqref="K1:L16384"/>
    </sheetView>
  </sheetViews>
  <sheetFormatPr defaultColWidth="9.140625" defaultRowHeight="12.75" zeroHeight="1"/>
  <cols>
    <col min="11" max="16384" width="0" style="0" hidden="1" customWidth="1"/>
  </cols>
  <sheetData>
    <row r="1" ht="12.75">
      <c r="A1" t="s">
        <v>67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27" customHeight="1"/>
  </sheetData>
  <sheetProtection password="E01D" sheet="1" objects="1" scenarios="1" selectLockedCells="1"/>
  <printOptions horizontalCentered="1"/>
  <pageMargins left="0.75" right="0.75" top="1" bottom="1" header="0.5" footer="0.5"/>
  <pageSetup horizontalDpi="600" verticalDpi="600" orientation="portrait" r:id="rId3"/>
  <legacyDrawing r:id="rId2"/>
  <oleObjects>
    <oleObject progId="Word.Document.8" shapeId="1413792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37"/>
  <sheetViews>
    <sheetView showGridLines="0" workbookViewId="0" topLeftCell="A1">
      <selection activeCell="C2" sqref="C2"/>
    </sheetView>
  </sheetViews>
  <sheetFormatPr defaultColWidth="9.140625" defaultRowHeight="12.75" zeroHeight="1"/>
  <cols>
    <col min="1" max="1" width="4.00390625" style="0" customWidth="1"/>
    <col min="2" max="3" width="21.140625" style="0" customWidth="1"/>
    <col min="4" max="4" width="1.8515625" style="0" customWidth="1"/>
    <col min="5" max="6" width="28.00390625" style="0" hidden="1" customWidth="1"/>
    <col min="7" max="16384" width="0" style="0" hidden="1" customWidth="1"/>
  </cols>
  <sheetData>
    <row r="1" spans="1:5" ht="36.75" customHeight="1">
      <c r="A1" s="115" t="s">
        <v>64</v>
      </c>
      <c r="B1" s="115"/>
      <c r="C1" s="115"/>
      <c r="D1" s="115"/>
      <c r="E1" s="1"/>
    </row>
    <row r="2" spans="1:5" ht="18" customHeight="1" thickBot="1">
      <c r="A2" s="56"/>
      <c r="B2" s="57" t="s">
        <v>65</v>
      </c>
      <c r="C2" s="113"/>
      <c r="D2" s="56"/>
      <c r="E2" s="1"/>
    </row>
    <row r="3" ht="15.75" customHeight="1"/>
    <row r="4" spans="1:3" ht="15.75" customHeight="1" thickBot="1">
      <c r="A4" s="114" t="s">
        <v>27</v>
      </c>
      <c r="B4" s="114"/>
      <c r="C4" s="114"/>
    </row>
    <row r="5" spans="1:3" ht="20.25" customHeight="1">
      <c r="A5" s="118" t="s">
        <v>0</v>
      </c>
      <c r="B5" s="17" t="s">
        <v>1</v>
      </c>
      <c r="C5" s="26"/>
    </row>
    <row r="6" spans="1:3" ht="20.25" customHeight="1">
      <c r="A6" s="120"/>
      <c r="B6" s="18" t="s">
        <v>29</v>
      </c>
      <c r="C6" s="27"/>
    </row>
    <row r="7" spans="1:3" ht="20.25" customHeight="1">
      <c r="A7" s="120"/>
      <c r="B7" s="18" t="s">
        <v>3</v>
      </c>
      <c r="C7" s="28"/>
    </row>
    <row r="8" spans="1:3" ht="20.25" customHeight="1" thickBot="1">
      <c r="A8" s="119"/>
      <c r="B8" s="5" t="s">
        <v>5</v>
      </c>
      <c r="C8" s="29"/>
    </row>
    <row r="9" spans="1:3" ht="20.25" customHeight="1">
      <c r="A9" s="118" t="s">
        <v>6</v>
      </c>
      <c r="B9" s="12" t="s">
        <v>60</v>
      </c>
      <c r="C9" s="30"/>
    </row>
    <row r="10" spans="1:3" ht="20.25" customHeight="1" thickBot="1">
      <c r="A10" s="119"/>
      <c r="B10" s="6" t="s">
        <v>61</v>
      </c>
      <c r="C10" s="31"/>
    </row>
    <row r="11" ht="15.75" customHeight="1"/>
    <row r="12" spans="1:3" ht="15.75" customHeight="1" thickBot="1">
      <c r="A12" s="114" t="s">
        <v>46</v>
      </c>
      <c r="B12" s="114"/>
      <c r="C12" s="114"/>
    </row>
    <row r="13" spans="1:3" ht="19.5" customHeight="1">
      <c r="A13" s="118" t="s">
        <v>25</v>
      </c>
      <c r="B13" s="17" t="s">
        <v>31</v>
      </c>
      <c r="C13" s="44">
        <f>'Effluent Parameters'!B38</f>
      </c>
    </row>
    <row r="14" spans="1:3" ht="19.5" customHeight="1">
      <c r="A14" s="121"/>
      <c r="B14" s="18" t="s">
        <v>28</v>
      </c>
      <c r="C14" s="23">
        <f>'Effluent Parameters'!C38</f>
      </c>
    </row>
    <row r="15" spans="1:3" ht="19.5" customHeight="1">
      <c r="A15" s="121"/>
      <c r="B15" s="18" t="s">
        <v>40</v>
      </c>
      <c r="C15" s="24">
        <f>'Effluent Parameters'!B37</f>
      </c>
    </row>
    <row r="16" spans="1:3" ht="19.5" customHeight="1">
      <c r="A16" s="121"/>
      <c r="B16" s="18" t="s">
        <v>41</v>
      </c>
      <c r="C16" s="25">
        <f>'Effluent Parameters'!C37</f>
      </c>
    </row>
    <row r="17" spans="1:3" ht="19.5" customHeight="1" thickBot="1">
      <c r="A17" s="122"/>
      <c r="B17" s="5" t="s">
        <v>42</v>
      </c>
      <c r="C17" s="32">
        <f>'Effluent Parameters'!D37</f>
      </c>
    </row>
    <row r="18" spans="1:3" ht="19.5" customHeight="1">
      <c r="A18" s="118" t="s">
        <v>6</v>
      </c>
      <c r="B18" s="12" t="s">
        <v>45</v>
      </c>
      <c r="C18" s="42">
        <f>'Flow Log'!E3</f>
      </c>
    </row>
    <row r="19" spans="1:3" ht="19.5" customHeight="1" thickBot="1">
      <c r="A19" s="119"/>
      <c r="B19" s="41" t="s">
        <v>44</v>
      </c>
      <c r="C19" s="43">
        <f>'Flow Log'!E4</f>
      </c>
    </row>
    <row r="20" spans="1:3" ht="19.5" customHeight="1">
      <c r="A20" s="118" t="s">
        <v>38</v>
      </c>
      <c r="B20" s="35" t="s">
        <v>39</v>
      </c>
      <c r="C20" s="36">
        <f>'Sludge Log'!B39</f>
      </c>
    </row>
    <row r="21" spans="1:3" ht="19.5" customHeight="1" thickBot="1">
      <c r="A21" s="122"/>
      <c r="B21" s="19" t="s">
        <v>37</v>
      </c>
      <c r="C21" s="33">
        <f>'Sludge Log'!C39</f>
      </c>
    </row>
    <row r="22" ht="15.75" customHeight="1"/>
    <row r="23" spans="1:3" ht="15.75" customHeight="1" thickBot="1">
      <c r="A23" s="114" t="s">
        <v>52</v>
      </c>
      <c r="B23" s="114"/>
      <c r="C23" s="114"/>
    </row>
    <row r="24" spans="1:3" ht="18.75" customHeight="1">
      <c r="A24" s="123" t="str">
        <f>IF('Irrigation Log 1'!B2&lt;&gt;"",'Irrigation Log 1'!B2,"#1")</f>
        <v>#1</v>
      </c>
      <c r="B24" s="12" t="s">
        <v>49</v>
      </c>
      <c r="C24" s="51">
        <f>IF('Irrigation Log 1'!$B$3&lt;&gt;"",'Irrigation Log 1'!$B$3,"")</f>
      </c>
    </row>
    <row r="25" spans="1:3" ht="18.75" customHeight="1">
      <c r="A25" s="124"/>
      <c r="B25" s="116" t="s">
        <v>48</v>
      </c>
      <c r="C25" s="52">
        <f>'Irrigation Log 1'!B42</f>
      </c>
    </row>
    <row r="26" spans="1:3" ht="18.75" customHeight="1" thickBot="1">
      <c r="A26" s="125"/>
      <c r="B26" s="117"/>
      <c r="C26" s="55">
        <f>'Irrigation Log 1'!B43</f>
      </c>
    </row>
    <row r="27" spans="1:3" ht="18.75" customHeight="1">
      <c r="A27" s="123" t="str">
        <f>IF('Irrigation Log 2'!B2&lt;&gt;"",'Irrigation Log 2'!B2,"#2")</f>
        <v>#2</v>
      </c>
      <c r="B27" s="12" t="s">
        <v>49</v>
      </c>
      <c r="C27" s="51">
        <f>IF('Irrigation Log 2'!$B$3&lt;&gt;"",'Irrigation Log 2'!$B$3,"")</f>
      </c>
    </row>
    <row r="28" spans="1:3" ht="18.75" customHeight="1">
      <c r="A28" s="124"/>
      <c r="B28" s="116" t="s">
        <v>48</v>
      </c>
      <c r="C28" s="52">
        <f>'Irrigation Log 2'!B42</f>
      </c>
    </row>
    <row r="29" spans="1:3" ht="18.75" customHeight="1" thickBot="1">
      <c r="A29" s="125"/>
      <c r="B29" s="117"/>
      <c r="C29" s="55">
        <f>'Irrigation Log 2'!B43</f>
      </c>
    </row>
    <row r="30" spans="1:3" ht="18.75" customHeight="1">
      <c r="A30" s="123" t="str">
        <f>IF('Irrigation Log 3'!B2&lt;&gt;"",'Irrigation Log 3'!B2,"#3")</f>
        <v>#3</v>
      </c>
      <c r="B30" s="12" t="s">
        <v>49</v>
      </c>
      <c r="C30" s="51">
        <f>IF('Irrigation Log 3'!$B$3&lt;&gt;"",'Irrigation Log 3'!$B$3,"")</f>
      </c>
    </row>
    <row r="31" spans="1:3" ht="18.75" customHeight="1">
      <c r="A31" s="124"/>
      <c r="B31" s="116" t="s">
        <v>48</v>
      </c>
      <c r="C31" s="52">
        <f>'Irrigation Log 3'!B42</f>
      </c>
    </row>
    <row r="32" spans="1:3" ht="18.75" customHeight="1" thickBot="1">
      <c r="A32" s="125"/>
      <c r="B32" s="117"/>
      <c r="C32" s="55">
        <f>'Irrigation Log 3'!B43</f>
      </c>
    </row>
    <row r="33" spans="1:3" ht="18.75" customHeight="1">
      <c r="A33" s="123" t="str">
        <f>IF('Irrigation Log 4'!B2&lt;&gt;"",'Irrigation Log 4'!B2,"#4")</f>
        <v>#4</v>
      </c>
      <c r="B33" s="12" t="s">
        <v>49</v>
      </c>
      <c r="C33" s="51">
        <f>IF('Irrigation Log 4'!$B$3&lt;&gt;"",'Irrigation Log 4'!$B$3,"")</f>
      </c>
    </row>
    <row r="34" spans="1:3" ht="18.75" customHeight="1">
      <c r="A34" s="124"/>
      <c r="B34" s="116" t="s">
        <v>48</v>
      </c>
      <c r="C34" s="52">
        <f>'Irrigation Log 4'!B42</f>
      </c>
    </row>
    <row r="35" spans="1:3" ht="18.75" customHeight="1" thickBot="1">
      <c r="A35" s="125"/>
      <c r="B35" s="117"/>
      <c r="C35" s="55">
        <f>'Irrigation Log 4'!B43</f>
      </c>
    </row>
    <row r="36" spans="1:3" ht="49.5" customHeight="1" thickBot="1">
      <c r="A36" s="58"/>
      <c r="B36" s="58"/>
      <c r="C36" s="58"/>
    </row>
    <row r="37" spans="1:3" ht="12.75">
      <c r="A37" t="s">
        <v>66</v>
      </c>
      <c r="C37" s="59" t="s">
        <v>4</v>
      </c>
    </row>
    <row r="38" ht="12.75" hidden="1"/>
    <row r="39" ht="12.75" hidden="1"/>
    <row r="40" ht="12.75" hidden="1"/>
    <row r="41" ht="12.75" hidden="1"/>
  </sheetData>
  <sheetProtection password="E01D" sheet="1" objects="1" scenarios="1" selectLockedCells="1"/>
  <mergeCells count="13">
    <mergeCell ref="A20:A21"/>
    <mergeCell ref="A27:A29"/>
    <mergeCell ref="A30:A32"/>
    <mergeCell ref="A33:A35"/>
    <mergeCell ref="A24:A26"/>
    <mergeCell ref="A9:A10"/>
    <mergeCell ref="A5:A8"/>
    <mergeCell ref="A18:A19"/>
    <mergeCell ref="A13:A17"/>
    <mergeCell ref="B25:B26"/>
    <mergeCell ref="B28:B29"/>
    <mergeCell ref="B31:B32"/>
    <mergeCell ref="B34:B35"/>
  </mergeCells>
  <printOptions horizontalCentered="1" verticalCentered="1"/>
  <pageMargins left="0.75" right="0.75" top="1" bottom="1" header="0.5" footer="0.5"/>
  <pageSetup horizontalDpi="1200" verticalDpi="12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40"/>
  <sheetViews>
    <sheetView showGridLines="0" workbookViewId="0" topLeftCell="A1">
      <selection activeCell="A4" sqref="A4"/>
    </sheetView>
  </sheetViews>
  <sheetFormatPr defaultColWidth="9.140625" defaultRowHeight="12.75" zeroHeight="1"/>
  <cols>
    <col min="1" max="4" width="20.28125" style="0" customWidth="1"/>
    <col min="5" max="5" width="2.7109375" style="0" customWidth="1"/>
    <col min="6" max="16384" width="0" style="0" hidden="1" customWidth="1"/>
  </cols>
  <sheetData>
    <row r="1" spans="1:4" ht="18">
      <c r="A1" s="102" t="s">
        <v>25</v>
      </c>
      <c r="B1" s="102"/>
      <c r="C1" s="102"/>
      <c r="D1" s="102"/>
    </row>
    <row r="2" ht="13.5" thickBot="1"/>
    <row r="3" spans="1:4" ht="27.75" thickBot="1">
      <c r="A3" s="13" t="s">
        <v>4</v>
      </c>
      <c r="B3" s="14" t="s">
        <v>2</v>
      </c>
      <c r="C3" s="14" t="s">
        <v>24</v>
      </c>
      <c r="D3" s="15" t="s">
        <v>23</v>
      </c>
    </row>
    <row r="4" spans="1:4" ht="12.75">
      <c r="A4" s="95"/>
      <c r="B4" s="96"/>
      <c r="C4" s="97"/>
      <c r="D4" s="98"/>
    </row>
    <row r="5" spans="1:4" ht="12.75">
      <c r="A5" s="91"/>
      <c r="B5" s="92"/>
      <c r="C5" s="93"/>
      <c r="D5" s="94"/>
    </row>
    <row r="6" spans="1:4" ht="12.75">
      <c r="A6" s="95"/>
      <c r="B6" s="96"/>
      <c r="C6" s="97"/>
      <c r="D6" s="98"/>
    </row>
    <row r="7" spans="1:4" ht="12.75">
      <c r="A7" s="91"/>
      <c r="B7" s="92"/>
      <c r="C7" s="93"/>
      <c r="D7" s="94"/>
    </row>
    <row r="8" spans="1:4" ht="12.75">
      <c r="A8" s="95"/>
      <c r="B8" s="96"/>
      <c r="C8" s="97"/>
      <c r="D8" s="98"/>
    </row>
    <row r="9" spans="1:4" ht="12.75">
      <c r="A9" s="91"/>
      <c r="B9" s="92"/>
      <c r="C9" s="93"/>
      <c r="D9" s="94"/>
    </row>
    <row r="10" spans="1:4" ht="12.75">
      <c r="A10" s="95"/>
      <c r="B10" s="96"/>
      <c r="C10" s="97"/>
      <c r="D10" s="98"/>
    </row>
    <row r="11" spans="1:4" ht="12.75">
      <c r="A11" s="91"/>
      <c r="B11" s="92"/>
      <c r="C11" s="93"/>
      <c r="D11" s="94"/>
    </row>
    <row r="12" spans="1:4" ht="12.75">
      <c r="A12" s="95"/>
      <c r="B12" s="96"/>
      <c r="C12" s="97"/>
      <c r="D12" s="98"/>
    </row>
    <row r="13" spans="1:4" ht="12.75">
      <c r="A13" s="91"/>
      <c r="B13" s="92"/>
      <c r="C13" s="93"/>
      <c r="D13" s="94"/>
    </row>
    <row r="14" spans="1:4" ht="12.75">
      <c r="A14" s="95"/>
      <c r="B14" s="96"/>
      <c r="C14" s="97"/>
      <c r="D14" s="98"/>
    </row>
    <row r="15" spans="1:4" ht="12.75">
      <c r="A15" s="91"/>
      <c r="B15" s="92"/>
      <c r="C15" s="93"/>
      <c r="D15" s="94"/>
    </row>
    <row r="16" spans="1:4" ht="12.75">
      <c r="A16" s="95"/>
      <c r="B16" s="96"/>
      <c r="C16" s="97"/>
      <c r="D16" s="98"/>
    </row>
    <row r="17" spans="1:4" ht="12.75">
      <c r="A17" s="91"/>
      <c r="B17" s="92"/>
      <c r="C17" s="93"/>
      <c r="D17" s="94"/>
    </row>
    <row r="18" spans="1:4" ht="12.75">
      <c r="A18" s="95"/>
      <c r="B18" s="96"/>
      <c r="C18" s="97"/>
      <c r="D18" s="98"/>
    </row>
    <row r="19" spans="1:4" ht="12.75">
      <c r="A19" s="91"/>
      <c r="B19" s="92"/>
      <c r="C19" s="93"/>
      <c r="D19" s="94"/>
    </row>
    <row r="20" spans="1:4" ht="12.75">
      <c r="A20" s="95"/>
      <c r="B20" s="96"/>
      <c r="C20" s="97"/>
      <c r="D20" s="98"/>
    </row>
    <row r="21" spans="1:4" ht="12.75">
      <c r="A21" s="91"/>
      <c r="B21" s="92"/>
      <c r="C21" s="93"/>
      <c r="D21" s="94"/>
    </row>
    <row r="22" spans="1:4" ht="12.75">
      <c r="A22" s="95"/>
      <c r="B22" s="96"/>
      <c r="C22" s="97"/>
      <c r="D22" s="98"/>
    </row>
    <row r="23" spans="1:4" ht="12.75">
      <c r="A23" s="91"/>
      <c r="B23" s="92"/>
      <c r="C23" s="93"/>
      <c r="D23" s="94"/>
    </row>
    <row r="24" spans="1:4" ht="12.75">
      <c r="A24" s="95"/>
      <c r="B24" s="96"/>
      <c r="C24" s="97"/>
      <c r="D24" s="98"/>
    </row>
    <row r="25" spans="1:4" ht="12.75">
      <c r="A25" s="91"/>
      <c r="B25" s="92"/>
      <c r="C25" s="93"/>
      <c r="D25" s="94"/>
    </row>
    <row r="26" spans="1:4" ht="12.75">
      <c r="A26" s="95"/>
      <c r="B26" s="96"/>
      <c r="C26" s="97"/>
      <c r="D26" s="98"/>
    </row>
    <row r="27" spans="1:4" ht="12.75">
      <c r="A27" s="91"/>
      <c r="B27" s="92"/>
      <c r="C27" s="93"/>
      <c r="D27" s="94"/>
    </row>
    <row r="28" spans="1:4" ht="12.75">
      <c r="A28" s="95"/>
      <c r="B28" s="96"/>
      <c r="C28" s="97"/>
      <c r="D28" s="98"/>
    </row>
    <row r="29" spans="1:4" ht="12.75">
      <c r="A29" s="91"/>
      <c r="B29" s="92"/>
      <c r="C29" s="93"/>
      <c r="D29" s="94"/>
    </row>
    <row r="30" spans="1:4" ht="12.75">
      <c r="A30" s="95"/>
      <c r="B30" s="96"/>
      <c r="C30" s="97"/>
      <c r="D30" s="98"/>
    </row>
    <row r="31" spans="1:4" ht="12.75">
      <c r="A31" s="91"/>
      <c r="B31" s="92"/>
      <c r="C31" s="93"/>
      <c r="D31" s="94"/>
    </row>
    <row r="32" spans="1:4" ht="12.75">
      <c r="A32" s="95"/>
      <c r="B32" s="96"/>
      <c r="C32" s="97"/>
      <c r="D32" s="98"/>
    </row>
    <row r="33" spans="1:4" ht="12.75">
      <c r="A33" s="91"/>
      <c r="B33" s="92"/>
      <c r="C33" s="93"/>
      <c r="D33" s="94"/>
    </row>
    <row r="34" spans="1:4" ht="12.75">
      <c r="A34" s="95"/>
      <c r="B34" s="96"/>
      <c r="C34" s="97"/>
      <c r="D34" s="98"/>
    </row>
    <row r="35" spans="1:4" ht="12.75">
      <c r="A35" s="91"/>
      <c r="B35" s="92"/>
      <c r="C35" s="93"/>
      <c r="D35" s="94"/>
    </row>
    <row r="36" spans="1:4" ht="12.75">
      <c r="A36" s="95"/>
      <c r="B36" s="96"/>
      <c r="C36" s="97"/>
      <c r="D36" s="98"/>
    </row>
    <row r="37" spans="1:4" ht="12.75">
      <c r="A37" s="7" t="s">
        <v>43</v>
      </c>
      <c r="B37" s="21">
        <f>IF(COUNT(B4:B36)&lt;&gt;0,CONCATENATE(FIXED(MIN(B4:B36),3)," -- ",FIXED(MAX(B4:B36),3)," MGD"),"")</f>
      </c>
      <c r="C37" s="21">
        <f>IF(COUNT(C4:C36)&lt;&gt;0,CONCATENATE(MIN(C4:C36)," -- ",MAX(C4:C36)," mg/l"),"")</f>
      </c>
      <c r="D37" s="21">
        <f>IF(COUNT(D4:D36)&lt;&gt;0,CONCATENATE(MIN(D4:D36)," -- ",MAX(D4:D36)),"")</f>
      </c>
    </row>
    <row r="38" spans="1:4" ht="12.75">
      <c r="A38" s="7" t="s">
        <v>26</v>
      </c>
      <c r="B38" s="40">
        <f>IF(COUNT(B4:B36)&lt;&gt;0,SUM(B4:B36)/COUNT(B4:B36),"")</f>
      </c>
      <c r="C38" s="20">
        <f>IF(COUNT(C4:C36)&lt;&gt;0,SUM(C4:C36)/COUNT(C4:C36),"")</f>
      </c>
      <c r="D38" s="22">
        <f>IF(COUNT(D4:D36)&lt;&gt;0,SUM(D4:D36)/COUNT(D4:D36),"")</f>
      </c>
    </row>
    <row r="39" spans="3:4" ht="12.75" hidden="1">
      <c r="C39" s="7"/>
      <c r="D39" s="16"/>
    </row>
    <row r="40" spans="3:4" ht="12.75" hidden="1">
      <c r="C40" s="7"/>
      <c r="D40" s="16"/>
    </row>
    <row r="41" ht="12.75" hidden="1"/>
    <row r="42" ht="12.75" hidden="1"/>
    <row r="43" ht="12.75" hidden="1"/>
  </sheetData>
  <sheetProtection password="E01D" sheet="1" objects="1" scenarios="1" selectLockedCells="1"/>
  <conditionalFormatting sqref="B4:B36">
    <cfRule type="cellIs" priority="1" dxfId="0" operator="greaterThanOrEqual" stopIfTrue="1">
      <formula>Flow</formula>
    </cfRule>
    <cfRule type="cellIs" priority="2" dxfId="1" operator="lessThan" stopIfTrue="1">
      <formula>Flow</formula>
    </cfRule>
  </conditionalFormatting>
  <conditionalFormatting sqref="C4:C36">
    <cfRule type="expression" priority="3" dxfId="1" stopIfTrue="1">
      <formula>C4&lt;BOD</formula>
    </cfRule>
    <cfRule type="expression" priority="4" dxfId="2" stopIfTrue="1">
      <formula>AND(C4&gt;=BOD,C4&lt;(BOD*1.4))</formula>
    </cfRule>
    <cfRule type="expression" priority="5" dxfId="0" stopIfTrue="1">
      <formula>C4&gt;=(BOD*1.4)</formula>
    </cfRule>
  </conditionalFormatting>
  <conditionalFormatting sqref="D4:D36">
    <cfRule type="cellIs" priority="6" dxfId="1" operator="between" stopIfTrue="1">
      <formula>phlow</formula>
      <formula>phhigh</formula>
    </cfRule>
    <cfRule type="cellIs" priority="7" dxfId="0" operator="notBetween" stopIfTrue="1">
      <formula>phlow</formula>
      <formula>phhigh</formula>
    </cfRule>
  </conditionalFormatting>
  <printOptions horizontalCentered="1"/>
  <pageMargins left="0.75" right="0.75" top="1" bottom="1" header="0.5" footer="0.5"/>
  <pageSetup horizontalDpi="1200" verticalDpi="12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39"/>
  <sheetViews>
    <sheetView showGridLines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 zeroHeight="1"/>
  <cols>
    <col min="1" max="1" width="16.140625" style="0" customWidth="1"/>
    <col min="3" max="26" width="10.421875" style="0" customWidth="1"/>
    <col min="28" max="16384" width="0" style="0" hidden="1" customWidth="1"/>
  </cols>
  <sheetData>
    <row r="1" spans="1:2" ht="12.75">
      <c r="A1" s="111" t="s">
        <v>58</v>
      </c>
      <c r="B1" s="111"/>
    </row>
    <row r="2" spans="1:6" ht="49.5" customHeight="1">
      <c r="A2" s="7" t="s">
        <v>62</v>
      </c>
      <c r="B2" s="8">
        <f>fx</f>
        <v>0</v>
      </c>
      <c r="F2" s="108"/>
    </row>
    <row r="3" spans="1:6" ht="12.75">
      <c r="A3" s="7" t="s">
        <v>63</v>
      </c>
      <c r="B3" s="8">
        <f>fy</f>
        <v>0</v>
      </c>
      <c r="D3" s="99" t="s">
        <v>53</v>
      </c>
      <c r="E3" s="107">
        <f>IF(COUNT(flowavg)&lt;&gt;0,CONCATENATE(FIXED(MIN(flowavg),3)," -- ",FIXED(MAX(flowavg),3)," MGD"),"")</f>
      </c>
      <c r="F3" s="109"/>
    </row>
    <row r="4" spans="1:6" ht="13.5" thickBot="1">
      <c r="A4" s="7" t="s">
        <v>57</v>
      </c>
      <c r="B4" s="8" t="s">
        <v>59</v>
      </c>
      <c r="D4" s="110" t="s">
        <v>44</v>
      </c>
      <c r="E4" s="108">
        <f>IF(COUNT(flowavg)&lt;&gt;0,SUM(flowavg)/COUNT(flowavg),"")</f>
      </c>
      <c r="F4" s="109"/>
    </row>
    <row r="5" spans="3:26" ht="13.5" thickBot="1">
      <c r="C5" s="105" t="s">
        <v>10</v>
      </c>
      <c r="D5" s="106"/>
      <c r="E5" s="105" t="s">
        <v>11</v>
      </c>
      <c r="F5" s="106"/>
      <c r="G5" s="105" t="s">
        <v>12</v>
      </c>
      <c r="H5" s="106"/>
      <c r="I5" s="105" t="s">
        <v>13</v>
      </c>
      <c r="J5" s="106"/>
      <c r="K5" s="105" t="s">
        <v>14</v>
      </c>
      <c r="L5" s="106"/>
      <c r="M5" s="105" t="s">
        <v>15</v>
      </c>
      <c r="N5" s="106"/>
      <c r="O5" s="105" t="s">
        <v>16</v>
      </c>
      <c r="P5" s="106"/>
      <c r="Q5" s="105" t="s">
        <v>17</v>
      </c>
      <c r="R5" s="106"/>
      <c r="S5" s="105" t="s">
        <v>18</v>
      </c>
      <c r="T5" s="106"/>
      <c r="U5" s="105" t="s">
        <v>19</v>
      </c>
      <c r="V5" s="106"/>
      <c r="W5" s="105" t="s">
        <v>20</v>
      </c>
      <c r="X5" s="106"/>
      <c r="Y5" s="105" t="s">
        <v>21</v>
      </c>
      <c r="Z5" s="106"/>
    </row>
    <row r="6" spans="2:26" ht="13.5" thickBot="1">
      <c r="B6" s="9" t="s">
        <v>8</v>
      </c>
      <c r="C6" s="10" t="s">
        <v>9</v>
      </c>
      <c r="D6" s="11" t="s">
        <v>7</v>
      </c>
      <c r="E6" s="10" t="s">
        <v>9</v>
      </c>
      <c r="F6" s="11" t="s">
        <v>7</v>
      </c>
      <c r="G6" s="10" t="s">
        <v>9</v>
      </c>
      <c r="H6" s="11" t="s">
        <v>7</v>
      </c>
      <c r="I6" s="10" t="s">
        <v>9</v>
      </c>
      <c r="J6" s="11" t="s">
        <v>7</v>
      </c>
      <c r="K6" s="10" t="s">
        <v>9</v>
      </c>
      <c r="L6" s="11" t="s">
        <v>7</v>
      </c>
      <c r="M6" s="10" t="s">
        <v>9</v>
      </c>
      <c r="N6" s="11" t="s">
        <v>7</v>
      </c>
      <c r="O6" s="10" t="s">
        <v>9</v>
      </c>
      <c r="P6" s="11" t="s">
        <v>7</v>
      </c>
      <c r="Q6" s="10" t="s">
        <v>9</v>
      </c>
      <c r="R6" s="11" t="s">
        <v>7</v>
      </c>
      <c r="S6" s="10" t="s">
        <v>9</v>
      </c>
      <c r="T6" s="11" t="s">
        <v>7</v>
      </c>
      <c r="U6" s="10" t="s">
        <v>9</v>
      </c>
      <c r="V6" s="11" t="s">
        <v>7</v>
      </c>
      <c r="W6" s="10" t="s">
        <v>9</v>
      </c>
      <c r="X6" s="11" t="s">
        <v>7</v>
      </c>
      <c r="Y6" s="10" t="s">
        <v>9</v>
      </c>
      <c r="Z6" s="11" t="s">
        <v>7</v>
      </c>
    </row>
    <row r="7" spans="1:26" ht="12.75">
      <c r="A7" s="126" t="s">
        <v>22</v>
      </c>
      <c r="B7" s="2">
        <v>1</v>
      </c>
      <c r="C7" s="84"/>
      <c r="D7" s="85">
        <f>IF(AND($B$3&lt;&gt;0,C7&lt;&gt;""),2.152*C7^1.5*($B$2-$B$3*C7),"")</f>
      </c>
      <c r="E7" s="84"/>
      <c r="F7" s="85">
        <f>IF(AND($B$3&lt;&gt;0,E7&lt;&gt;""),2.152*E7^1.5*($B$2-$B$3*E7),"")</f>
      </c>
      <c r="G7" s="89"/>
      <c r="H7" s="85">
        <f aca="true" t="shared" si="0" ref="H7:H37">IF(AND($B$3&lt;&gt;0,G7&lt;&gt;""),2.152*G7^1.5*($B$2-$B$3*G7),"")</f>
      </c>
      <c r="I7" s="84"/>
      <c r="J7" s="85">
        <f aca="true" t="shared" si="1" ref="J7:J36">IF(AND($B$3&lt;&gt;0,I7&lt;&gt;""),2.152*I7^1.5*($B$2-$B$3*I7),"")</f>
      </c>
      <c r="K7" s="89"/>
      <c r="L7" s="85">
        <f aca="true" t="shared" si="2" ref="L7:L37">IF(AND($B$3&lt;&gt;0,K7&lt;&gt;""),2.152*K7^1.5*($B$2-$B$3*K7),"")</f>
      </c>
      <c r="M7" s="84"/>
      <c r="N7" s="85">
        <f aca="true" t="shared" si="3" ref="N7:N36">IF(AND($B$3&lt;&gt;0,M7&lt;&gt;""),2.152*M7^1.5*($B$2-$B$3*M7),"")</f>
      </c>
      <c r="O7" s="84"/>
      <c r="P7" s="85">
        <f aca="true" t="shared" si="4" ref="P7:P37">IF(AND($B$3&lt;&gt;0,O7&lt;&gt;""),2.152*O7^1.5*($B$2-$B$3*O7),"")</f>
      </c>
      <c r="Q7" s="84"/>
      <c r="R7" s="85">
        <f aca="true" t="shared" si="5" ref="R7:R37">IF(AND($B$3&lt;&gt;0,Q7&lt;&gt;""),2.152*Q7^1.5*($B$2-$B$3*Q7),"")</f>
      </c>
      <c r="S7" s="84"/>
      <c r="T7" s="85">
        <f aca="true" t="shared" si="6" ref="T7:T36">IF(AND($B$3&lt;&gt;0,S7&lt;&gt;""),2.152*S7^1.5*($B$2-$B$3*S7),"")</f>
      </c>
      <c r="U7" s="84"/>
      <c r="V7" s="85">
        <f aca="true" t="shared" si="7" ref="V7:V37">IF(AND($B$3&lt;&gt;0,U7&lt;&gt;""),2.152*U7^1.5*($B$2-$B$3*U7),"")</f>
      </c>
      <c r="W7" s="84"/>
      <c r="X7" s="85">
        <f aca="true" t="shared" si="8" ref="X7:X36">IF(AND($B$3&lt;&gt;0,W7&lt;&gt;""),2.152*W7^1.5*($B$2-$B$3*W7),"")</f>
      </c>
      <c r="Y7" s="84"/>
      <c r="Z7" s="85">
        <f aca="true" t="shared" si="9" ref="Z7:Z37">IF(AND($B$3&lt;&gt;0,Y7&lt;&gt;""),2.152*Y7^1.5*($B$2-$B$3*Y7),"")</f>
      </c>
    </row>
    <row r="8" spans="1:26" ht="12.75">
      <c r="A8" s="126"/>
      <c r="B8" s="3">
        <f>B7+1</f>
        <v>2</v>
      </c>
      <c r="C8" s="86"/>
      <c r="D8" s="85">
        <f aca="true" t="shared" si="10" ref="D8:F37">IF(AND($B$3&lt;&gt;0,C8&lt;&gt;""),2.152*C8^1.5*($B$2-$B$3*C8),"")</f>
      </c>
      <c r="E8" s="86"/>
      <c r="F8" s="85">
        <f t="shared" si="10"/>
      </c>
      <c r="G8" s="89"/>
      <c r="H8" s="85">
        <f t="shared" si="0"/>
      </c>
      <c r="I8" s="84"/>
      <c r="J8" s="85">
        <f t="shared" si="1"/>
      </c>
      <c r="K8" s="89"/>
      <c r="L8" s="85">
        <f t="shared" si="2"/>
      </c>
      <c r="M8" s="84"/>
      <c r="N8" s="85">
        <f t="shared" si="3"/>
      </c>
      <c r="O8" s="84"/>
      <c r="P8" s="85">
        <f t="shared" si="4"/>
      </c>
      <c r="Q8" s="84"/>
      <c r="R8" s="85">
        <f t="shared" si="5"/>
      </c>
      <c r="S8" s="84"/>
      <c r="T8" s="85">
        <f t="shared" si="6"/>
      </c>
      <c r="U8" s="84"/>
      <c r="V8" s="85">
        <f t="shared" si="7"/>
      </c>
      <c r="W8" s="84"/>
      <c r="X8" s="85">
        <f t="shared" si="8"/>
      </c>
      <c r="Y8" s="84"/>
      <c r="Z8" s="85">
        <f t="shared" si="9"/>
      </c>
    </row>
    <row r="9" spans="1:26" ht="12.75">
      <c r="A9" s="126"/>
      <c r="B9" s="3">
        <f aca="true" t="shared" si="11" ref="B9:B37">B8+1</f>
        <v>3</v>
      </c>
      <c r="C9" s="86"/>
      <c r="D9" s="85">
        <f t="shared" si="10"/>
      </c>
      <c r="E9" s="86"/>
      <c r="F9" s="85">
        <f t="shared" si="10"/>
      </c>
      <c r="G9" s="89"/>
      <c r="H9" s="85">
        <f t="shared" si="0"/>
      </c>
      <c r="I9" s="84"/>
      <c r="J9" s="85">
        <f t="shared" si="1"/>
      </c>
      <c r="K9" s="89"/>
      <c r="L9" s="85">
        <f t="shared" si="2"/>
      </c>
      <c r="M9" s="84"/>
      <c r="N9" s="85">
        <f t="shared" si="3"/>
      </c>
      <c r="O9" s="84"/>
      <c r="P9" s="85">
        <f t="shared" si="4"/>
      </c>
      <c r="Q9" s="84"/>
      <c r="R9" s="85">
        <f t="shared" si="5"/>
      </c>
      <c r="S9" s="84"/>
      <c r="T9" s="85">
        <f t="shared" si="6"/>
      </c>
      <c r="U9" s="84"/>
      <c r="V9" s="85">
        <f t="shared" si="7"/>
      </c>
      <c r="W9" s="84"/>
      <c r="X9" s="85">
        <f t="shared" si="8"/>
      </c>
      <c r="Y9" s="84"/>
      <c r="Z9" s="85">
        <f t="shared" si="9"/>
      </c>
    </row>
    <row r="10" spans="1:26" ht="12.75">
      <c r="A10" s="126"/>
      <c r="B10" s="3">
        <f t="shared" si="11"/>
        <v>4</v>
      </c>
      <c r="C10" s="86"/>
      <c r="D10" s="85">
        <f t="shared" si="10"/>
      </c>
      <c r="E10" s="86"/>
      <c r="F10" s="85">
        <f t="shared" si="10"/>
      </c>
      <c r="G10" s="89"/>
      <c r="H10" s="85">
        <f t="shared" si="0"/>
      </c>
      <c r="I10" s="84"/>
      <c r="J10" s="85">
        <f t="shared" si="1"/>
      </c>
      <c r="K10" s="89"/>
      <c r="L10" s="85">
        <f t="shared" si="2"/>
      </c>
      <c r="M10" s="84"/>
      <c r="N10" s="85">
        <f t="shared" si="3"/>
      </c>
      <c r="O10" s="84"/>
      <c r="P10" s="85">
        <f t="shared" si="4"/>
      </c>
      <c r="Q10" s="84"/>
      <c r="R10" s="85">
        <f t="shared" si="5"/>
      </c>
      <c r="S10" s="84"/>
      <c r="T10" s="85">
        <f t="shared" si="6"/>
      </c>
      <c r="U10" s="84"/>
      <c r="V10" s="85">
        <f t="shared" si="7"/>
      </c>
      <c r="W10" s="84"/>
      <c r="X10" s="85">
        <f t="shared" si="8"/>
      </c>
      <c r="Y10" s="84"/>
      <c r="Z10" s="85">
        <f t="shared" si="9"/>
      </c>
    </row>
    <row r="11" spans="1:26" ht="12.75">
      <c r="A11" s="126"/>
      <c r="B11" s="3">
        <f t="shared" si="11"/>
        <v>5</v>
      </c>
      <c r="C11" s="86"/>
      <c r="D11" s="85">
        <f t="shared" si="10"/>
      </c>
      <c r="E11" s="86"/>
      <c r="F11" s="85">
        <f t="shared" si="10"/>
      </c>
      <c r="G11" s="89"/>
      <c r="H11" s="85">
        <f t="shared" si="0"/>
      </c>
      <c r="I11" s="84"/>
      <c r="J11" s="85">
        <f t="shared" si="1"/>
      </c>
      <c r="K11" s="89"/>
      <c r="L11" s="85">
        <f t="shared" si="2"/>
      </c>
      <c r="M11" s="84"/>
      <c r="N11" s="85">
        <f t="shared" si="3"/>
      </c>
      <c r="O11" s="84"/>
      <c r="P11" s="85">
        <f t="shared" si="4"/>
      </c>
      <c r="Q11" s="84"/>
      <c r="R11" s="85">
        <f t="shared" si="5"/>
      </c>
      <c r="S11" s="84"/>
      <c r="T11" s="85">
        <f t="shared" si="6"/>
      </c>
      <c r="U11" s="84"/>
      <c r="V11" s="85">
        <f t="shared" si="7"/>
      </c>
      <c r="W11" s="84"/>
      <c r="X11" s="85">
        <f t="shared" si="8"/>
      </c>
      <c r="Y11" s="84"/>
      <c r="Z11" s="85">
        <f t="shared" si="9"/>
      </c>
    </row>
    <row r="12" spans="1:26" ht="12.75">
      <c r="A12" s="126"/>
      <c r="B12" s="3">
        <f t="shared" si="11"/>
        <v>6</v>
      </c>
      <c r="C12" s="86"/>
      <c r="D12" s="85">
        <f t="shared" si="10"/>
      </c>
      <c r="E12" s="86"/>
      <c r="F12" s="85">
        <f t="shared" si="10"/>
      </c>
      <c r="G12" s="89"/>
      <c r="H12" s="85">
        <f t="shared" si="0"/>
      </c>
      <c r="I12" s="84"/>
      <c r="J12" s="85">
        <f t="shared" si="1"/>
      </c>
      <c r="K12" s="89"/>
      <c r="L12" s="85">
        <f t="shared" si="2"/>
      </c>
      <c r="M12" s="84"/>
      <c r="N12" s="85">
        <f t="shared" si="3"/>
      </c>
      <c r="O12" s="84"/>
      <c r="P12" s="85">
        <f t="shared" si="4"/>
      </c>
      <c r="Q12" s="84"/>
      <c r="R12" s="85">
        <f t="shared" si="5"/>
      </c>
      <c r="S12" s="84"/>
      <c r="T12" s="85">
        <f t="shared" si="6"/>
      </c>
      <c r="U12" s="84"/>
      <c r="V12" s="85">
        <f t="shared" si="7"/>
      </c>
      <c r="W12" s="84"/>
      <c r="X12" s="85">
        <f t="shared" si="8"/>
      </c>
      <c r="Y12" s="84"/>
      <c r="Z12" s="85">
        <f t="shared" si="9"/>
      </c>
    </row>
    <row r="13" spans="1:26" ht="12.75">
      <c r="A13" s="126"/>
      <c r="B13" s="3">
        <f t="shared" si="11"/>
        <v>7</v>
      </c>
      <c r="C13" s="86"/>
      <c r="D13" s="85">
        <f t="shared" si="10"/>
      </c>
      <c r="E13" s="86"/>
      <c r="F13" s="85">
        <f t="shared" si="10"/>
      </c>
      <c r="G13" s="89"/>
      <c r="H13" s="85">
        <f t="shared" si="0"/>
      </c>
      <c r="I13" s="84"/>
      <c r="J13" s="85">
        <f t="shared" si="1"/>
      </c>
      <c r="K13" s="89"/>
      <c r="L13" s="85">
        <f t="shared" si="2"/>
      </c>
      <c r="M13" s="84"/>
      <c r="N13" s="85">
        <f t="shared" si="3"/>
      </c>
      <c r="O13" s="84"/>
      <c r="P13" s="85">
        <f t="shared" si="4"/>
      </c>
      <c r="Q13" s="84"/>
      <c r="R13" s="85">
        <f t="shared" si="5"/>
      </c>
      <c r="S13" s="84"/>
      <c r="T13" s="85">
        <f t="shared" si="6"/>
      </c>
      <c r="U13" s="84"/>
      <c r="V13" s="85">
        <f t="shared" si="7"/>
      </c>
      <c r="W13" s="84"/>
      <c r="X13" s="85">
        <f t="shared" si="8"/>
      </c>
      <c r="Y13" s="84"/>
      <c r="Z13" s="85">
        <f t="shared" si="9"/>
      </c>
    </row>
    <row r="14" spans="1:26" ht="12.75">
      <c r="A14" s="126"/>
      <c r="B14" s="3">
        <f t="shared" si="11"/>
        <v>8</v>
      </c>
      <c r="C14" s="86"/>
      <c r="D14" s="85">
        <f t="shared" si="10"/>
      </c>
      <c r="E14" s="86"/>
      <c r="F14" s="85">
        <f t="shared" si="10"/>
      </c>
      <c r="G14" s="89"/>
      <c r="H14" s="85">
        <f t="shared" si="0"/>
      </c>
      <c r="I14" s="84"/>
      <c r="J14" s="85">
        <f t="shared" si="1"/>
      </c>
      <c r="K14" s="89"/>
      <c r="L14" s="85">
        <f t="shared" si="2"/>
      </c>
      <c r="M14" s="84"/>
      <c r="N14" s="85">
        <f t="shared" si="3"/>
      </c>
      <c r="O14" s="84"/>
      <c r="P14" s="85">
        <f t="shared" si="4"/>
      </c>
      <c r="Q14" s="84"/>
      <c r="R14" s="85">
        <f t="shared" si="5"/>
      </c>
      <c r="S14" s="84"/>
      <c r="T14" s="85">
        <f t="shared" si="6"/>
      </c>
      <c r="U14" s="84"/>
      <c r="V14" s="85">
        <f t="shared" si="7"/>
      </c>
      <c r="W14" s="84"/>
      <c r="X14" s="85">
        <f t="shared" si="8"/>
      </c>
      <c r="Y14" s="84"/>
      <c r="Z14" s="85">
        <f t="shared" si="9"/>
      </c>
    </row>
    <row r="15" spans="1:26" ht="12.75">
      <c r="A15" s="126"/>
      <c r="B15" s="3">
        <f t="shared" si="11"/>
        <v>9</v>
      </c>
      <c r="C15" s="86"/>
      <c r="D15" s="85">
        <f t="shared" si="10"/>
      </c>
      <c r="E15" s="86"/>
      <c r="F15" s="85">
        <f t="shared" si="10"/>
      </c>
      <c r="G15" s="89"/>
      <c r="H15" s="85">
        <f t="shared" si="0"/>
      </c>
      <c r="I15" s="84"/>
      <c r="J15" s="85">
        <f t="shared" si="1"/>
      </c>
      <c r="K15" s="89"/>
      <c r="L15" s="85">
        <f t="shared" si="2"/>
      </c>
      <c r="M15" s="84"/>
      <c r="N15" s="85">
        <f t="shared" si="3"/>
      </c>
      <c r="O15" s="84"/>
      <c r="P15" s="85">
        <f t="shared" si="4"/>
      </c>
      <c r="Q15" s="84"/>
      <c r="R15" s="85">
        <f t="shared" si="5"/>
      </c>
      <c r="S15" s="84"/>
      <c r="T15" s="85">
        <f t="shared" si="6"/>
      </c>
      <c r="U15" s="84"/>
      <c r="V15" s="85">
        <f t="shared" si="7"/>
      </c>
      <c r="W15" s="84"/>
      <c r="X15" s="85">
        <f t="shared" si="8"/>
      </c>
      <c r="Y15" s="84"/>
      <c r="Z15" s="85">
        <f t="shared" si="9"/>
      </c>
    </row>
    <row r="16" spans="1:26" ht="12.75">
      <c r="A16" s="126"/>
      <c r="B16" s="3">
        <f t="shared" si="11"/>
        <v>10</v>
      </c>
      <c r="C16" s="86"/>
      <c r="D16" s="85">
        <f t="shared" si="10"/>
      </c>
      <c r="E16" s="86"/>
      <c r="F16" s="85">
        <f t="shared" si="10"/>
      </c>
      <c r="G16" s="89"/>
      <c r="H16" s="85">
        <f t="shared" si="0"/>
      </c>
      <c r="I16" s="84"/>
      <c r="J16" s="85">
        <f t="shared" si="1"/>
      </c>
      <c r="K16" s="89"/>
      <c r="L16" s="85">
        <f t="shared" si="2"/>
      </c>
      <c r="M16" s="84"/>
      <c r="N16" s="85">
        <f t="shared" si="3"/>
      </c>
      <c r="O16" s="84"/>
      <c r="P16" s="85">
        <f t="shared" si="4"/>
      </c>
      <c r="Q16" s="84"/>
      <c r="R16" s="85">
        <f t="shared" si="5"/>
      </c>
      <c r="S16" s="84"/>
      <c r="T16" s="85">
        <f t="shared" si="6"/>
      </c>
      <c r="U16" s="84"/>
      <c r="V16" s="85">
        <f t="shared" si="7"/>
      </c>
      <c r="W16" s="84"/>
      <c r="X16" s="85">
        <f t="shared" si="8"/>
      </c>
      <c r="Y16" s="84"/>
      <c r="Z16" s="85">
        <f t="shared" si="9"/>
      </c>
    </row>
    <row r="17" spans="1:26" ht="12.75">
      <c r="A17" s="126"/>
      <c r="B17" s="3">
        <f t="shared" si="11"/>
        <v>11</v>
      </c>
      <c r="C17" s="86"/>
      <c r="D17" s="85">
        <f t="shared" si="10"/>
      </c>
      <c r="E17" s="86"/>
      <c r="F17" s="85">
        <f t="shared" si="10"/>
      </c>
      <c r="G17" s="89"/>
      <c r="H17" s="85">
        <f t="shared" si="0"/>
      </c>
      <c r="I17" s="84"/>
      <c r="J17" s="85">
        <f t="shared" si="1"/>
      </c>
      <c r="K17" s="89"/>
      <c r="L17" s="85">
        <f t="shared" si="2"/>
      </c>
      <c r="M17" s="84"/>
      <c r="N17" s="85">
        <f t="shared" si="3"/>
      </c>
      <c r="O17" s="84"/>
      <c r="P17" s="85">
        <f t="shared" si="4"/>
      </c>
      <c r="Q17" s="84"/>
      <c r="R17" s="85">
        <f t="shared" si="5"/>
      </c>
      <c r="S17" s="84"/>
      <c r="T17" s="85">
        <f t="shared" si="6"/>
      </c>
      <c r="U17" s="84"/>
      <c r="V17" s="85">
        <f t="shared" si="7"/>
      </c>
      <c r="W17" s="84"/>
      <c r="X17" s="85">
        <f t="shared" si="8"/>
      </c>
      <c r="Y17" s="84"/>
      <c r="Z17" s="85">
        <f t="shared" si="9"/>
      </c>
    </row>
    <row r="18" spans="1:26" ht="12.75">
      <c r="A18" s="126"/>
      <c r="B18" s="3">
        <f t="shared" si="11"/>
        <v>12</v>
      </c>
      <c r="C18" s="86"/>
      <c r="D18" s="85">
        <f t="shared" si="10"/>
      </c>
      <c r="E18" s="86"/>
      <c r="F18" s="85">
        <f t="shared" si="10"/>
      </c>
      <c r="G18" s="89"/>
      <c r="H18" s="85">
        <f t="shared" si="0"/>
      </c>
      <c r="I18" s="84"/>
      <c r="J18" s="85">
        <f t="shared" si="1"/>
      </c>
      <c r="K18" s="89"/>
      <c r="L18" s="85">
        <f t="shared" si="2"/>
      </c>
      <c r="M18" s="84"/>
      <c r="N18" s="85">
        <f t="shared" si="3"/>
      </c>
      <c r="O18" s="84"/>
      <c r="P18" s="85">
        <f t="shared" si="4"/>
      </c>
      <c r="Q18" s="84"/>
      <c r="R18" s="85">
        <f t="shared" si="5"/>
      </c>
      <c r="S18" s="84"/>
      <c r="T18" s="85">
        <f t="shared" si="6"/>
      </c>
      <c r="U18" s="84"/>
      <c r="V18" s="85">
        <f t="shared" si="7"/>
      </c>
      <c r="W18" s="84"/>
      <c r="X18" s="85">
        <f t="shared" si="8"/>
      </c>
      <c r="Y18" s="84"/>
      <c r="Z18" s="85">
        <f t="shared" si="9"/>
      </c>
    </row>
    <row r="19" spans="1:26" ht="12.75">
      <c r="A19" s="126"/>
      <c r="B19" s="3">
        <f t="shared" si="11"/>
        <v>13</v>
      </c>
      <c r="C19" s="86"/>
      <c r="D19" s="85">
        <f t="shared" si="10"/>
      </c>
      <c r="E19" s="86"/>
      <c r="F19" s="85">
        <f t="shared" si="10"/>
      </c>
      <c r="G19" s="89"/>
      <c r="H19" s="85">
        <f t="shared" si="0"/>
      </c>
      <c r="I19" s="84"/>
      <c r="J19" s="85">
        <f t="shared" si="1"/>
      </c>
      <c r="K19" s="89"/>
      <c r="L19" s="85">
        <f t="shared" si="2"/>
      </c>
      <c r="M19" s="84"/>
      <c r="N19" s="85">
        <f t="shared" si="3"/>
      </c>
      <c r="O19" s="84"/>
      <c r="P19" s="85">
        <f t="shared" si="4"/>
      </c>
      <c r="Q19" s="84"/>
      <c r="R19" s="85">
        <f t="shared" si="5"/>
      </c>
      <c r="S19" s="84"/>
      <c r="T19" s="85">
        <f t="shared" si="6"/>
      </c>
      <c r="U19" s="84"/>
      <c r="V19" s="85">
        <f t="shared" si="7"/>
      </c>
      <c r="W19" s="84"/>
      <c r="X19" s="85">
        <f t="shared" si="8"/>
      </c>
      <c r="Y19" s="84"/>
      <c r="Z19" s="85">
        <f t="shared" si="9"/>
      </c>
    </row>
    <row r="20" spans="1:26" ht="12.75">
      <c r="A20" s="126"/>
      <c r="B20" s="3">
        <f t="shared" si="11"/>
        <v>14</v>
      </c>
      <c r="C20" s="86"/>
      <c r="D20" s="85">
        <f t="shared" si="10"/>
      </c>
      <c r="E20" s="86"/>
      <c r="F20" s="85">
        <f t="shared" si="10"/>
      </c>
      <c r="G20" s="89"/>
      <c r="H20" s="85">
        <f t="shared" si="0"/>
      </c>
      <c r="I20" s="84"/>
      <c r="J20" s="85">
        <f t="shared" si="1"/>
      </c>
      <c r="K20" s="89"/>
      <c r="L20" s="85">
        <f t="shared" si="2"/>
      </c>
      <c r="M20" s="84"/>
      <c r="N20" s="85">
        <f t="shared" si="3"/>
      </c>
      <c r="O20" s="84"/>
      <c r="P20" s="85">
        <f t="shared" si="4"/>
      </c>
      <c r="Q20" s="84"/>
      <c r="R20" s="85">
        <f t="shared" si="5"/>
      </c>
      <c r="S20" s="84"/>
      <c r="T20" s="85">
        <f t="shared" si="6"/>
      </c>
      <c r="U20" s="84"/>
      <c r="V20" s="85">
        <f t="shared" si="7"/>
      </c>
      <c r="W20" s="84"/>
      <c r="X20" s="85">
        <f t="shared" si="8"/>
      </c>
      <c r="Y20" s="84"/>
      <c r="Z20" s="85">
        <f t="shared" si="9"/>
      </c>
    </row>
    <row r="21" spans="1:26" ht="12.75">
      <c r="A21" s="126"/>
      <c r="B21" s="3">
        <f t="shared" si="11"/>
        <v>15</v>
      </c>
      <c r="C21" s="86"/>
      <c r="D21" s="85">
        <f t="shared" si="10"/>
      </c>
      <c r="E21" s="86"/>
      <c r="F21" s="85">
        <f t="shared" si="10"/>
      </c>
      <c r="G21" s="89"/>
      <c r="H21" s="85">
        <f t="shared" si="0"/>
      </c>
      <c r="I21" s="84"/>
      <c r="J21" s="85">
        <f t="shared" si="1"/>
      </c>
      <c r="K21" s="89"/>
      <c r="L21" s="85">
        <f t="shared" si="2"/>
      </c>
      <c r="M21" s="84"/>
      <c r="N21" s="85">
        <f t="shared" si="3"/>
      </c>
      <c r="O21" s="84"/>
      <c r="P21" s="85">
        <f t="shared" si="4"/>
      </c>
      <c r="Q21" s="84"/>
      <c r="R21" s="85">
        <f t="shared" si="5"/>
      </c>
      <c r="S21" s="84"/>
      <c r="T21" s="85">
        <f t="shared" si="6"/>
      </c>
      <c r="U21" s="84"/>
      <c r="V21" s="85">
        <f t="shared" si="7"/>
      </c>
      <c r="W21" s="84"/>
      <c r="X21" s="85">
        <f t="shared" si="8"/>
      </c>
      <c r="Y21" s="84"/>
      <c r="Z21" s="85">
        <f t="shared" si="9"/>
      </c>
    </row>
    <row r="22" spans="1:26" ht="12.75">
      <c r="A22" s="126"/>
      <c r="B22" s="3">
        <f t="shared" si="11"/>
        <v>16</v>
      </c>
      <c r="C22" s="86"/>
      <c r="D22" s="85">
        <f t="shared" si="10"/>
      </c>
      <c r="E22" s="86"/>
      <c r="F22" s="85">
        <f t="shared" si="10"/>
      </c>
      <c r="G22" s="89"/>
      <c r="H22" s="85">
        <f t="shared" si="0"/>
      </c>
      <c r="I22" s="84"/>
      <c r="J22" s="85">
        <f t="shared" si="1"/>
      </c>
      <c r="K22" s="89"/>
      <c r="L22" s="85">
        <f t="shared" si="2"/>
      </c>
      <c r="M22" s="84"/>
      <c r="N22" s="85">
        <f t="shared" si="3"/>
      </c>
      <c r="O22" s="84"/>
      <c r="P22" s="85">
        <f t="shared" si="4"/>
      </c>
      <c r="Q22" s="84"/>
      <c r="R22" s="85">
        <f t="shared" si="5"/>
      </c>
      <c r="S22" s="84"/>
      <c r="T22" s="85">
        <f t="shared" si="6"/>
      </c>
      <c r="U22" s="84"/>
      <c r="V22" s="85">
        <f t="shared" si="7"/>
      </c>
      <c r="W22" s="84"/>
      <c r="X22" s="85">
        <f t="shared" si="8"/>
      </c>
      <c r="Y22" s="84"/>
      <c r="Z22" s="85">
        <f t="shared" si="9"/>
      </c>
    </row>
    <row r="23" spans="1:26" ht="12.75">
      <c r="A23" s="126"/>
      <c r="B23" s="3">
        <f t="shared" si="11"/>
        <v>17</v>
      </c>
      <c r="C23" s="86"/>
      <c r="D23" s="85">
        <f t="shared" si="10"/>
      </c>
      <c r="E23" s="86"/>
      <c r="F23" s="85">
        <f t="shared" si="10"/>
      </c>
      <c r="G23" s="89"/>
      <c r="H23" s="85">
        <f t="shared" si="0"/>
      </c>
      <c r="I23" s="84"/>
      <c r="J23" s="85">
        <f t="shared" si="1"/>
      </c>
      <c r="K23" s="89"/>
      <c r="L23" s="85">
        <f t="shared" si="2"/>
      </c>
      <c r="M23" s="84"/>
      <c r="N23" s="85">
        <f t="shared" si="3"/>
      </c>
      <c r="O23" s="84"/>
      <c r="P23" s="85">
        <f t="shared" si="4"/>
      </c>
      <c r="Q23" s="84"/>
      <c r="R23" s="85">
        <f t="shared" si="5"/>
      </c>
      <c r="S23" s="84"/>
      <c r="T23" s="85">
        <f t="shared" si="6"/>
      </c>
      <c r="U23" s="84"/>
      <c r="V23" s="85">
        <f t="shared" si="7"/>
      </c>
      <c r="W23" s="84"/>
      <c r="X23" s="85">
        <f t="shared" si="8"/>
      </c>
      <c r="Y23" s="84"/>
      <c r="Z23" s="85">
        <f t="shared" si="9"/>
      </c>
    </row>
    <row r="24" spans="1:26" ht="12.75">
      <c r="A24" s="126"/>
      <c r="B24" s="3">
        <f t="shared" si="11"/>
        <v>18</v>
      </c>
      <c r="C24" s="86"/>
      <c r="D24" s="85">
        <f t="shared" si="10"/>
      </c>
      <c r="E24" s="86"/>
      <c r="F24" s="85">
        <f t="shared" si="10"/>
      </c>
      <c r="G24" s="89"/>
      <c r="H24" s="85">
        <f t="shared" si="0"/>
      </c>
      <c r="I24" s="84"/>
      <c r="J24" s="85">
        <f t="shared" si="1"/>
      </c>
      <c r="K24" s="89"/>
      <c r="L24" s="85">
        <f t="shared" si="2"/>
      </c>
      <c r="M24" s="84"/>
      <c r="N24" s="85">
        <f t="shared" si="3"/>
      </c>
      <c r="O24" s="84"/>
      <c r="P24" s="85">
        <f t="shared" si="4"/>
      </c>
      <c r="Q24" s="84"/>
      <c r="R24" s="85">
        <f t="shared" si="5"/>
      </c>
      <c r="S24" s="84"/>
      <c r="T24" s="85">
        <f t="shared" si="6"/>
      </c>
      <c r="U24" s="84"/>
      <c r="V24" s="85">
        <f t="shared" si="7"/>
      </c>
      <c r="W24" s="84"/>
      <c r="X24" s="85">
        <f t="shared" si="8"/>
      </c>
      <c r="Y24" s="84"/>
      <c r="Z24" s="85">
        <f t="shared" si="9"/>
      </c>
    </row>
    <row r="25" spans="1:26" ht="12.75">
      <c r="A25" s="126"/>
      <c r="B25" s="3">
        <f t="shared" si="11"/>
        <v>19</v>
      </c>
      <c r="C25" s="86"/>
      <c r="D25" s="85">
        <f t="shared" si="10"/>
      </c>
      <c r="E25" s="86"/>
      <c r="F25" s="85">
        <f t="shared" si="10"/>
      </c>
      <c r="G25" s="89"/>
      <c r="H25" s="85">
        <f t="shared" si="0"/>
      </c>
      <c r="I25" s="84"/>
      <c r="J25" s="85">
        <f t="shared" si="1"/>
      </c>
      <c r="K25" s="89"/>
      <c r="L25" s="85">
        <f t="shared" si="2"/>
      </c>
      <c r="M25" s="84"/>
      <c r="N25" s="85">
        <f t="shared" si="3"/>
      </c>
      <c r="O25" s="84"/>
      <c r="P25" s="85">
        <f t="shared" si="4"/>
      </c>
      <c r="Q25" s="84"/>
      <c r="R25" s="85">
        <f t="shared" si="5"/>
      </c>
      <c r="S25" s="84"/>
      <c r="T25" s="85">
        <f t="shared" si="6"/>
      </c>
      <c r="U25" s="84"/>
      <c r="V25" s="85">
        <f t="shared" si="7"/>
      </c>
      <c r="W25" s="84"/>
      <c r="X25" s="85">
        <f t="shared" si="8"/>
      </c>
      <c r="Y25" s="84"/>
      <c r="Z25" s="85">
        <f t="shared" si="9"/>
      </c>
    </row>
    <row r="26" spans="1:26" ht="12.75">
      <c r="A26" s="126"/>
      <c r="B26" s="3">
        <f t="shared" si="11"/>
        <v>20</v>
      </c>
      <c r="C26" s="86"/>
      <c r="D26" s="85">
        <f t="shared" si="10"/>
      </c>
      <c r="E26" s="86"/>
      <c r="F26" s="85">
        <f t="shared" si="10"/>
      </c>
      <c r="G26" s="89"/>
      <c r="H26" s="85">
        <f t="shared" si="0"/>
      </c>
      <c r="I26" s="84"/>
      <c r="J26" s="85">
        <f t="shared" si="1"/>
      </c>
      <c r="K26" s="89"/>
      <c r="L26" s="85">
        <f t="shared" si="2"/>
      </c>
      <c r="M26" s="84"/>
      <c r="N26" s="85">
        <f t="shared" si="3"/>
      </c>
      <c r="O26" s="84"/>
      <c r="P26" s="85">
        <f t="shared" si="4"/>
      </c>
      <c r="Q26" s="84"/>
      <c r="R26" s="85">
        <f t="shared" si="5"/>
      </c>
      <c r="S26" s="84"/>
      <c r="T26" s="85">
        <f t="shared" si="6"/>
      </c>
      <c r="U26" s="84"/>
      <c r="V26" s="85">
        <f t="shared" si="7"/>
      </c>
      <c r="W26" s="84"/>
      <c r="X26" s="85">
        <f t="shared" si="8"/>
      </c>
      <c r="Y26" s="84"/>
      <c r="Z26" s="85">
        <f t="shared" si="9"/>
      </c>
    </row>
    <row r="27" spans="1:26" ht="12.75">
      <c r="A27" s="126"/>
      <c r="B27" s="3">
        <f t="shared" si="11"/>
        <v>21</v>
      </c>
      <c r="C27" s="86"/>
      <c r="D27" s="85">
        <f t="shared" si="10"/>
      </c>
      <c r="E27" s="86"/>
      <c r="F27" s="85">
        <f t="shared" si="10"/>
      </c>
      <c r="G27" s="89"/>
      <c r="H27" s="85">
        <f t="shared" si="0"/>
      </c>
      <c r="I27" s="84"/>
      <c r="J27" s="85">
        <f t="shared" si="1"/>
      </c>
      <c r="K27" s="89"/>
      <c r="L27" s="85">
        <f t="shared" si="2"/>
      </c>
      <c r="M27" s="86"/>
      <c r="N27" s="85">
        <f t="shared" si="3"/>
      </c>
      <c r="O27" s="86"/>
      <c r="P27" s="85">
        <f t="shared" si="4"/>
      </c>
      <c r="Q27" s="84"/>
      <c r="R27" s="85">
        <f t="shared" si="5"/>
      </c>
      <c r="S27" s="84"/>
      <c r="T27" s="85">
        <f t="shared" si="6"/>
      </c>
      <c r="U27" s="84"/>
      <c r="V27" s="85">
        <f t="shared" si="7"/>
      </c>
      <c r="W27" s="84"/>
      <c r="X27" s="85">
        <f t="shared" si="8"/>
      </c>
      <c r="Y27" s="84"/>
      <c r="Z27" s="85">
        <f t="shared" si="9"/>
      </c>
    </row>
    <row r="28" spans="1:26" ht="12.75">
      <c r="A28" s="126"/>
      <c r="B28" s="3">
        <f t="shared" si="11"/>
        <v>22</v>
      </c>
      <c r="C28" s="86"/>
      <c r="D28" s="85">
        <f t="shared" si="10"/>
      </c>
      <c r="E28" s="86"/>
      <c r="F28" s="85">
        <f t="shared" si="10"/>
      </c>
      <c r="G28" s="89"/>
      <c r="H28" s="85">
        <f t="shared" si="0"/>
      </c>
      <c r="I28" s="84"/>
      <c r="J28" s="85">
        <f t="shared" si="1"/>
      </c>
      <c r="K28" s="89"/>
      <c r="L28" s="85">
        <f t="shared" si="2"/>
      </c>
      <c r="M28" s="86"/>
      <c r="N28" s="85">
        <f t="shared" si="3"/>
      </c>
      <c r="O28" s="86"/>
      <c r="P28" s="85">
        <f t="shared" si="4"/>
      </c>
      <c r="Q28" s="84"/>
      <c r="R28" s="85">
        <f t="shared" si="5"/>
      </c>
      <c r="S28" s="84"/>
      <c r="T28" s="85">
        <f t="shared" si="6"/>
      </c>
      <c r="U28" s="84"/>
      <c r="V28" s="85">
        <f t="shared" si="7"/>
      </c>
      <c r="W28" s="84"/>
      <c r="X28" s="85">
        <f t="shared" si="8"/>
      </c>
      <c r="Y28" s="84"/>
      <c r="Z28" s="85">
        <f t="shared" si="9"/>
      </c>
    </row>
    <row r="29" spans="1:26" ht="12.75">
      <c r="A29" s="126"/>
      <c r="B29" s="3">
        <f t="shared" si="11"/>
        <v>23</v>
      </c>
      <c r="C29" s="86"/>
      <c r="D29" s="85">
        <f t="shared" si="10"/>
      </c>
      <c r="E29" s="86"/>
      <c r="F29" s="85">
        <f t="shared" si="10"/>
      </c>
      <c r="G29" s="89"/>
      <c r="H29" s="85">
        <f t="shared" si="0"/>
      </c>
      <c r="I29" s="84"/>
      <c r="J29" s="85">
        <f t="shared" si="1"/>
      </c>
      <c r="K29" s="89"/>
      <c r="L29" s="85">
        <f t="shared" si="2"/>
      </c>
      <c r="M29" s="86"/>
      <c r="N29" s="85">
        <f t="shared" si="3"/>
      </c>
      <c r="O29" s="86"/>
      <c r="P29" s="85">
        <f t="shared" si="4"/>
      </c>
      <c r="Q29" s="84"/>
      <c r="R29" s="85">
        <f t="shared" si="5"/>
      </c>
      <c r="S29" s="84"/>
      <c r="T29" s="85">
        <f t="shared" si="6"/>
      </c>
      <c r="U29" s="84"/>
      <c r="V29" s="85">
        <f t="shared" si="7"/>
      </c>
      <c r="W29" s="84"/>
      <c r="X29" s="85">
        <f t="shared" si="8"/>
      </c>
      <c r="Y29" s="84"/>
      <c r="Z29" s="85">
        <f t="shared" si="9"/>
      </c>
    </row>
    <row r="30" spans="1:26" ht="12.75">
      <c r="A30" s="126"/>
      <c r="B30" s="3">
        <f t="shared" si="11"/>
        <v>24</v>
      </c>
      <c r="C30" s="86"/>
      <c r="D30" s="85">
        <f t="shared" si="10"/>
      </c>
      <c r="E30" s="86"/>
      <c r="F30" s="85">
        <f t="shared" si="10"/>
      </c>
      <c r="G30" s="89"/>
      <c r="H30" s="85">
        <f t="shared" si="0"/>
      </c>
      <c r="I30" s="84"/>
      <c r="J30" s="85">
        <f t="shared" si="1"/>
      </c>
      <c r="K30" s="89"/>
      <c r="L30" s="85">
        <f t="shared" si="2"/>
      </c>
      <c r="M30" s="86"/>
      <c r="N30" s="85">
        <f t="shared" si="3"/>
      </c>
      <c r="O30" s="86"/>
      <c r="P30" s="85">
        <f t="shared" si="4"/>
      </c>
      <c r="Q30" s="84"/>
      <c r="R30" s="85">
        <f t="shared" si="5"/>
      </c>
      <c r="S30" s="84"/>
      <c r="T30" s="85">
        <f t="shared" si="6"/>
      </c>
      <c r="U30" s="84"/>
      <c r="V30" s="85">
        <f t="shared" si="7"/>
      </c>
      <c r="W30" s="84"/>
      <c r="X30" s="85">
        <f t="shared" si="8"/>
      </c>
      <c r="Y30" s="84"/>
      <c r="Z30" s="85">
        <f t="shared" si="9"/>
      </c>
    </row>
    <row r="31" spans="1:26" ht="12.75">
      <c r="A31" s="126"/>
      <c r="B31" s="3">
        <f t="shared" si="11"/>
        <v>25</v>
      </c>
      <c r="C31" s="86"/>
      <c r="D31" s="85">
        <f t="shared" si="10"/>
      </c>
      <c r="E31" s="86"/>
      <c r="F31" s="85">
        <f t="shared" si="10"/>
      </c>
      <c r="G31" s="89"/>
      <c r="H31" s="85">
        <f t="shared" si="0"/>
      </c>
      <c r="I31" s="84"/>
      <c r="J31" s="85">
        <f t="shared" si="1"/>
      </c>
      <c r="K31" s="89"/>
      <c r="L31" s="85">
        <f t="shared" si="2"/>
      </c>
      <c r="M31" s="86"/>
      <c r="N31" s="85">
        <f t="shared" si="3"/>
      </c>
      <c r="O31" s="86"/>
      <c r="P31" s="85">
        <f t="shared" si="4"/>
      </c>
      <c r="Q31" s="84"/>
      <c r="R31" s="85">
        <f t="shared" si="5"/>
      </c>
      <c r="S31" s="84"/>
      <c r="T31" s="85">
        <f t="shared" si="6"/>
      </c>
      <c r="U31" s="84"/>
      <c r="V31" s="85">
        <f t="shared" si="7"/>
      </c>
      <c r="W31" s="84"/>
      <c r="X31" s="85">
        <f t="shared" si="8"/>
      </c>
      <c r="Y31" s="84"/>
      <c r="Z31" s="85">
        <f t="shared" si="9"/>
      </c>
    </row>
    <row r="32" spans="1:26" ht="12.75">
      <c r="A32" s="126"/>
      <c r="B32" s="3">
        <f t="shared" si="11"/>
        <v>26</v>
      </c>
      <c r="C32" s="86"/>
      <c r="D32" s="85">
        <f t="shared" si="10"/>
      </c>
      <c r="E32" s="86"/>
      <c r="F32" s="85">
        <f t="shared" si="10"/>
      </c>
      <c r="G32" s="89"/>
      <c r="H32" s="85">
        <f t="shared" si="0"/>
      </c>
      <c r="I32" s="84"/>
      <c r="J32" s="85">
        <f t="shared" si="1"/>
      </c>
      <c r="K32" s="89"/>
      <c r="L32" s="85">
        <f t="shared" si="2"/>
      </c>
      <c r="M32" s="86"/>
      <c r="N32" s="85">
        <f t="shared" si="3"/>
      </c>
      <c r="O32" s="86"/>
      <c r="P32" s="85">
        <f t="shared" si="4"/>
      </c>
      <c r="Q32" s="84"/>
      <c r="R32" s="85">
        <f t="shared" si="5"/>
      </c>
      <c r="S32" s="84"/>
      <c r="T32" s="85">
        <f t="shared" si="6"/>
      </c>
      <c r="U32" s="84"/>
      <c r="V32" s="85">
        <f t="shared" si="7"/>
      </c>
      <c r="W32" s="84"/>
      <c r="X32" s="85">
        <f t="shared" si="8"/>
      </c>
      <c r="Y32" s="84"/>
      <c r="Z32" s="85">
        <f t="shared" si="9"/>
      </c>
    </row>
    <row r="33" spans="1:26" ht="12.75">
      <c r="A33" s="126"/>
      <c r="B33" s="3">
        <f t="shared" si="11"/>
        <v>27</v>
      </c>
      <c r="C33" s="86"/>
      <c r="D33" s="85">
        <f t="shared" si="10"/>
      </c>
      <c r="E33" s="86"/>
      <c r="F33" s="85">
        <f t="shared" si="10"/>
      </c>
      <c r="G33" s="89"/>
      <c r="H33" s="85">
        <f t="shared" si="0"/>
      </c>
      <c r="I33" s="84"/>
      <c r="J33" s="85">
        <f t="shared" si="1"/>
      </c>
      <c r="K33" s="89"/>
      <c r="L33" s="85">
        <f t="shared" si="2"/>
      </c>
      <c r="M33" s="86"/>
      <c r="N33" s="85">
        <f t="shared" si="3"/>
      </c>
      <c r="O33" s="86"/>
      <c r="P33" s="85">
        <f t="shared" si="4"/>
      </c>
      <c r="Q33" s="84"/>
      <c r="R33" s="85">
        <f t="shared" si="5"/>
      </c>
      <c r="S33" s="84"/>
      <c r="T33" s="85">
        <f t="shared" si="6"/>
      </c>
      <c r="U33" s="84"/>
      <c r="V33" s="85">
        <f t="shared" si="7"/>
      </c>
      <c r="W33" s="84"/>
      <c r="X33" s="85">
        <f t="shared" si="8"/>
      </c>
      <c r="Y33" s="84"/>
      <c r="Z33" s="85">
        <f t="shared" si="9"/>
      </c>
    </row>
    <row r="34" spans="1:26" ht="12.75">
      <c r="A34" s="126"/>
      <c r="B34" s="3">
        <f t="shared" si="11"/>
        <v>28</v>
      </c>
      <c r="C34" s="86"/>
      <c r="D34" s="85">
        <f t="shared" si="10"/>
      </c>
      <c r="E34" s="86"/>
      <c r="F34" s="85">
        <f t="shared" si="10"/>
      </c>
      <c r="G34" s="89"/>
      <c r="H34" s="85">
        <f t="shared" si="0"/>
      </c>
      <c r="I34" s="84"/>
      <c r="J34" s="85">
        <f t="shared" si="1"/>
      </c>
      <c r="K34" s="89"/>
      <c r="L34" s="85">
        <f t="shared" si="2"/>
      </c>
      <c r="M34" s="86"/>
      <c r="N34" s="85">
        <f t="shared" si="3"/>
      </c>
      <c r="O34" s="86"/>
      <c r="P34" s="85">
        <f t="shared" si="4"/>
      </c>
      <c r="Q34" s="84"/>
      <c r="R34" s="85">
        <f t="shared" si="5"/>
      </c>
      <c r="S34" s="84"/>
      <c r="T34" s="85">
        <f t="shared" si="6"/>
      </c>
      <c r="U34" s="84"/>
      <c r="V34" s="85">
        <f t="shared" si="7"/>
      </c>
      <c r="W34" s="84"/>
      <c r="X34" s="85">
        <f t="shared" si="8"/>
      </c>
      <c r="Y34" s="84"/>
      <c r="Z34" s="85">
        <f t="shared" si="9"/>
      </c>
    </row>
    <row r="35" spans="1:26" ht="12.75">
      <c r="A35" s="126"/>
      <c r="B35" s="3">
        <f t="shared" si="11"/>
        <v>29</v>
      </c>
      <c r="C35" s="86"/>
      <c r="D35" s="85">
        <f t="shared" si="10"/>
      </c>
      <c r="E35" s="86"/>
      <c r="F35" s="85">
        <f t="shared" si="10"/>
      </c>
      <c r="G35" s="89"/>
      <c r="H35" s="85">
        <f t="shared" si="0"/>
      </c>
      <c r="I35" s="84"/>
      <c r="J35" s="85">
        <f t="shared" si="1"/>
      </c>
      <c r="K35" s="89"/>
      <c r="L35" s="85">
        <f t="shared" si="2"/>
      </c>
      <c r="M35" s="86"/>
      <c r="N35" s="85">
        <f t="shared" si="3"/>
      </c>
      <c r="O35" s="86"/>
      <c r="P35" s="85">
        <f t="shared" si="4"/>
      </c>
      <c r="Q35" s="84"/>
      <c r="R35" s="85">
        <f t="shared" si="5"/>
      </c>
      <c r="S35" s="84"/>
      <c r="T35" s="85">
        <f t="shared" si="6"/>
      </c>
      <c r="U35" s="84"/>
      <c r="V35" s="85">
        <f t="shared" si="7"/>
      </c>
      <c r="W35" s="84"/>
      <c r="X35" s="85">
        <f t="shared" si="8"/>
      </c>
      <c r="Y35" s="84"/>
      <c r="Z35" s="85">
        <f t="shared" si="9"/>
      </c>
    </row>
    <row r="36" spans="1:26" ht="12.75">
      <c r="A36" s="126"/>
      <c r="B36" s="3">
        <f t="shared" si="11"/>
        <v>30</v>
      </c>
      <c r="C36" s="86"/>
      <c r="D36" s="85">
        <f t="shared" si="10"/>
      </c>
      <c r="E36" s="87"/>
      <c r="F36" s="88"/>
      <c r="G36" s="89"/>
      <c r="H36" s="85">
        <f t="shared" si="0"/>
      </c>
      <c r="I36" s="86"/>
      <c r="J36" s="85">
        <f t="shared" si="1"/>
      </c>
      <c r="K36" s="89"/>
      <c r="L36" s="85">
        <f t="shared" si="2"/>
      </c>
      <c r="M36" s="86"/>
      <c r="N36" s="85">
        <f t="shared" si="3"/>
      </c>
      <c r="O36" s="86"/>
      <c r="P36" s="85">
        <f t="shared" si="4"/>
      </c>
      <c r="Q36" s="84"/>
      <c r="R36" s="85">
        <f t="shared" si="5"/>
      </c>
      <c r="S36" s="84"/>
      <c r="T36" s="85">
        <f t="shared" si="6"/>
      </c>
      <c r="U36" s="84"/>
      <c r="V36" s="85">
        <f t="shared" si="7"/>
      </c>
      <c r="W36" s="84"/>
      <c r="X36" s="85">
        <f t="shared" si="8"/>
      </c>
      <c r="Y36" s="84"/>
      <c r="Z36" s="85">
        <f t="shared" si="9"/>
      </c>
    </row>
    <row r="37" spans="1:26" ht="13.5" thickBot="1">
      <c r="A37" s="126"/>
      <c r="B37" s="4">
        <f t="shared" si="11"/>
        <v>31</v>
      </c>
      <c r="C37" s="89"/>
      <c r="D37" s="85">
        <f t="shared" si="10"/>
      </c>
      <c r="E37" s="90"/>
      <c r="F37" s="88"/>
      <c r="G37" s="89"/>
      <c r="H37" s="85">
        <f t="shared" si="0"/>
      </c>
      <c r="I37" s="90"/>
      <c r="J37" s="88"/>
      <c r="K37" s="89"/>
      <c r="L37" s="85">
        <f t="shared" si="2"/>
      </c>
      <c r="M37" s="90"/>
      <c r="N37" s="88"/>
      <c r="O37" s="89"/>
      <c r="P37" s="85">
        <f t="shared" si="4"/>
      </c>
      <c r="Q37" s="84"/>
      <c r="R37" s="85">
        <f t="shared" si="5"/>
      </c>
      <c r="S37" s="90"/>
      <c r="T37" s="88"/>
      <c r="U37" s="84"/>
      <c r="V37" s="85">
        <f t="shared" si="7"/>
      </c>
      <c r="W37" s="90"/>
      <c r="X37" s="88"/>
      <c r="Y37" s="84"/>
      <c r="Z37" s="85">
        <f t="shared" si="9"/>
      </c>
    </row>
    <row r="38" spans="1:26" ht="12.75">
      <c r="A38" s="112"/>
      <c r="B38" s="100" t="s">
        <v>40</v>
      </c>
      <c r="C38" s="103">
        <f>IF(COUNT(D7:D37)&lt;&gt;0,CONCATENATE(FIXED(MIN(D7:D37),3)," -- ",FIXED(MAX(D7:D37),3)," MGD"),"")</f>
      </c>
      <c r="D38" s="103"/>
      <c r="E38" s="103">
        <f>IF(COUNT(F7:F37)&lt;&gt;0,CONCATENATE(FIXED(MIN(F7:F37),3)," -- ",FIXED(MAX(F7:F37),3)," MGD"),"")</f>
      </c>
      <c r="F38" s="103"/>
      <c r="G38" s="103">
        <f>IF(COUNT(H7:H37)&lt;&gt;0,CONCATENATE(FIXED(MIN(H7:H37),3)," -- ",FIXED(MAX(H7:H37),3)," MGD"),"")</f>
      </c>
      <c r="H38" s="103"/>
      <c r="I38" s="103">
        <f>IF(COUNT(J7:J37)&lt;&gt;0,CONCATENATE(FIXED(MIN(J7:J37),3)," -- ",FIXED(MAX(J7:J37),3)," MGD"),"")</f>
      </c>
      <c r="J38" s="103"/>
      <c r="K38" s="103">
        <f>IF(COUNT(L7:L37)&lt;&gt;0,CONCATENATE(FIXED(MIN(L7:L37),3)," -- ",FIXED(MAX(L7:L37),3)," MGD"),"")</f>
      </c>
      <c r="L38" s="103"/>
      <c r="M38" s="103">
        <f>IF(COUNT(N7:N37)&lt;&gt;0,CONCATENATE(FIXED(MIN(N7:N37),3)," -- ",FIXED(MAX(N7:N37),3)," MGD"),"")</f>
      </c>
      <c r="N38" s="103"/>
      <c r="O38" s="103">
        <f>IF(COUNT(P7:P37)&lt;&gt;0,CONCATENATE(FIXED(MIN(P7:P37),3)," -- ",FIXED(MAX(P7:P37),3)," MGD"),"")</f>
      </c>
      <c r="P38" s="103"/>
      <c r="Q38" s="103">
        <f>IF(COUNT(R7:R37)&lt;&gt;0,CONCATENATE(FIXED(MIN(R7:R37),3)," -- ",FIXED(MAX(R7:R37),3)," MGD"),"")</f>
      </c>
      <c r="R38" s="103"/>
      <c r="S38" s="103">
        <f>IF(COUNT(T7:T37)&lt;&gt;0,CONCATENATE(FIXED(MIN(T7:T37),3)," -- ",FIXED(MAX(T7:T37),3)," MGD"),"")</f>
      </c>
      <c r="T38" s="103"/>
      <c r="U38" s="103">
        <f>IF(COUNT(V7:V37)&lt;&gt;0,CONCATENATE(FIXED(MIN(V7:V37),3)," -- ",FIXED(MAX(V7:V37),3)," MGD"),"")</f>
      </c>
      <c r="V38" s="103"/>
      <c r="W38" s="103">
        <f>IF(COUNT(X7:X37)&lt;&gt;0,CONCATENATE(FIXED(MIN(X7:X37),3)," -- ",FIXED(MAX(X7:X37),3)," MGD"),"")</f>
      </c>
      <c r="X38" s="103"/>
      <c r="Y38" s="103">
        <f>IF(COUNT(Z7:Z37)&lt;&gt;0,CONCATENATE(FIXED(MIN(Z7:Z37),3)," -- ",FIXED(MAX(Z7:Z37),3)," MGD"),"")</f>
      </c>
      <c r="Z38" s="103"/>
    </row>
    <row r="39" spans="1:26" ht="12.75">
      <c r="A39" s="112"/>
      <c r="B39" s="100" t="s">
        <v>30</v>
      </c>
      <c r="C39" s="104">
        <f>IF(COUNT(D7:D37)&lt;&gt;0,SUM(D7:D37)/COUNT(D7:D37),"")</f>
      </c>
      <c r="D39" s="104"/>
      <c r="E39" s="104">
        <f>IF(COUNT(F7:F37)&lt;&gt;0,SUM(F7:F37)/COUNT(F7:F37),"")</f>
      </c>
      <c r="F39" s="104"/>
      <c r="G39" s="104">
        <f>IF(COUNT(H7:H37)&lt;&gt;0,SUM(H7:H37)/COUNT(H7:H37),"")</f>
      </c>
      <c r="H39" s="104"/>
      <c r="I39" s="104">
        <f>IF(COUNT(J7:J37)&lt;&gt;0,SUM(J7:J37)/COUNT(J7:J37),"")</f>
      </c>
      <c r="J39" s="104"/>
      <c r="K39" s="104">
        <f>IF(COUNT(L7:L37)&lt;&gt;0,SUM(L7:L37)/COUNT(L7:L37),"")</f>
      </c>
      <c r="L39" s="104"/>
      <c r="M39" s="104">
        <f>IF(COUNT(N7:N37)&lt;&gt;0,SUM(N7:N37)/COUNT(N7:N37),"")</f>
      </c>
      <c r="N39" s="104"/>
      <c r="O39" s="104">
        <f>IF(COUNT(P7:P37)&lt;&gt;0,SUM(P7:P37)/COUNT(P7:P37),"")</f>
      </c>
      <c r="P39" s="104"/>
      <c r="Q39" s="104">
        <f>IF(COUNT(R7:R37)&lt;&gt;0,SUM(R7:R37)/COUNT(R7:R37),"")</f>
      </c>
      <c r="R39" s="104"/>
      <c r="S39" s="104">
        <f>IF(COUNT(T7:T37)&lt;&gt;0,SUM(T7:T37)/COUNT(T7:T37),"")</f>
      </c>
      <c r="T39" s="104"/>
      <c r="U39" s="104">
        <f>IF(COUNT(V7:V37)&lt;&gt;0,SUM(V7:V37)/COUNT(V7:V37),"")</f>
      </c>
      <c r="V39" s="104"/>
      <c r="W39" s="104">
        <f>IF(COUNT(X7:X37)&lt;&gt;0,SUM(X7:X37)/COUNT(X7:X37),"")</f>
      </c>
      <c r="X39" s="104"/>
      <c r="Y39" s="104">
        <f>IF(COUNT(Z7:Z37)&lt;&gt;0,SUM(Z7:Z37)/COUNT(Z7:Z37),"")</f>
      </c>
      <c r="Z39" s="104"/>
    </row>
    <row r="40" ht="12.75" hidden="1"/>
    <row r="41" ht="12.75" hidden="1"/>
    <row r="42" ht="12.75" hidden="1"/>
    <row r="43" ht="12.75" hidden="1"/>
  </sheetData>
  <sheetProtection password="E01D" sheet="1" objects="1" scenarios="1" selectLockedCells="1"/>
  <mergeCells count="1">
    <mergeCell ref="A7:A37"/>
  </mergeCells>
  <conditionalFormatting sqref="B7:Z37">
    <cfRule type="expression" priority="1" dxfId="3" stopIfTrue="1">
      <formula>MOD(ROW(),2)=1</formula>
    </cfRule>
  </conditionalFormatting>
  <printOptions horizontalCentered="1"/>
  <pageMargins left="0.75" right="0.75" top="1" bottom="1" header="0.5" footer="0.5"/>
  <pageSetup horizontalDpi="1200" verticalDpi="1200" orientation="landscape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39"/>
  <sheetViews>
    <sheetView showGridLines="0" workbookViewId="0" topLeftCell="A1">
      <selection activeCell="A4" sqref="A4"/>
    </sheetView>
  </sheetViews>
  <sheetFormatPr defaultColWidth="9.140625" defaultRowHeight="12.75" zeroHeight="1"/>
  <cols>
    <col min="1" max="3" width="15.57421875" style="0" customWidth="1"/>
    <col min="4" max="4" width="27.57421875" style="0" customWidth="1"/>
    <col min="5" max="5" width="2.57421875" style="0" customWidth="1"/>
    <col min="6" max="16384" width="0" style="0" hidden="1" customWidth="1"/>
  </cols>
  <sheetData>
    <row r="1" spans="1:4" ht="18">
      <c r="A1" s="102" t="s">
        <v>36</v>
      </c>
      <c r="B1" s="102"/>
      <c r="C1" s="102"/>
      <c r="D1" s="102"/>
    </row>
    <row r="2" ht="13.5" thickBot="1"/>
    <row r="3" spans="1:4" ht="13.5" thickBot="1">
      <c r="A3" s="37" t="s">
        <v>4</v>
      </c>
      <c r="B3" s="38" t="s">
        <v>33</v>
      </c>
      <c r="C3" s="38" t="s">
        <v>32</v>
      </c>
      <c r="D3" s="39" t="s">
        <v>34</v>
      </c>
    </row>
    <row r="4" spans="1:4" ht="12.75">
      <c r="A4" s="69"/>
      <c r="B4" s="70"/>
      <c r="C4" s="75"/>
      <c r="D4" s="78"/>
    </row>
    <row r="5" spans="1:4" ht="12.75">
      <c r="A5" s="71"/>
      <c r="B5" s="72"/>
      <c r="C5" s="76"/>
      <c r="D5" s="79"/>
    </row>
    <row r="6" spans="1:4" ht="12.75">
      <c r="A6" s="71"/>
      <c r="B6" s="72"/>
      <c r="C6" s="76"/>
      <c r="D6" s="79"/>
    </row>
    <row r="7" spans="1:4" ht="12.75">
      <c r="A7" s="71"/>
      <c r="B7" s="72"/>
      <c r="C7" s="76"/>
      <c r="D7" s="79"/>
    </row>
    <row r="8" spans="1:4" ht="12.75">
      <c r="A8" s="71"/>
      <c r="B8" s="72"/>
      <c r="C8" s="76"/>
      <c r="D8" s="79"/>
    </row>
    <row r="9" spans="1:4" ht="12.75">
      <c r="A9" s="71"/>
      <c r="B9" s="72"/>
      <c r="C9" s="76"/>
      <c r="D9" s="79"/>
    </row>
    <row r="10" spans="1:4" ht="12.75">
      <c r="A10" s="71"/>
      <c r="B10" s="72"/>
      <c r="C10" s="76"/>
      <c r="D10" s="79"/>
    </row>
    <row r="11" spans="1:4" ht="12.75">
      <c r="A11" s="71"/>
      <c r="B11" s="72"/>
      <c r="C11" s="76"/>
      <c r="D11" s="79"/>
    </row>
    <row r="12" spans="1:4" ht="12.75">
      <c r="A12" s="71"/>
      <c r="B12" s="72"/>
      <c r="C12" s="76"/>
      <c r="D12" s="79"/>
    </row>
    <row r="13" spans="1:4" ht="12.75">
      <c r="A13" s="71"/>
      <c r="B13" s="72"/>
      <c r="C13" s="76"/>
      <c r="D13" s="79"/>
    </row>
    <row r="14" spans="1:4" ht="12.75">
      <c r="A14" s="71"/>
      <c r="B14" s="72"/>
      <c r="C14" s="76"/>
      <c r="D14" s="79"/>
    </row>
    <row r="15" spans="1:4" ht="12.75">
      <c r="A15" s="71"/>
      <c r="B15" s="72"/>
      <c r="C15" s="76"/>
      <c r="D15" s="79"/>
    </row>
    <row r="16" spans="1:4" ht="12.75">
      <c r="A16" s="71"/>
      <c r="B16" s="72"/>
      <c r="C16" s="76"/>
      <c r="D16" s="79"/>
    </row>
    <row r="17" spans="1:4" ht="12.75">
      <c r="A17" s="71"/>
      <c r="B17" s="72"/>
      <c r="C17" s="76"/>
      <c r="D17" s="79"/>
    </row>
    <row r="18" spans="1:4" ht="12.75">
      <c r="A18" s="71"/>
      <c r="B18" s="72"/>
      <c r="C18" s="76"/>
      <c r="D18" s="79"/>
    </row>
    <row r="19" spans="1:4" ht="12.75">
      <c r="A19" s="71"/>
      <c r="B19" s="72"/>
      <c r="C19" s="76"/>
      <c r="D19" s="79"/>
    </row>
    <row r="20" spans="1:4" ht="12.75">
      <c r="A20" s="71"/>
      <c r="B20" s="72"/>
      <c r="C20" s="76"/>
      <c r="D20" s="79"/>
    </row>
    <row r="21" spans="1:4" ht="12.75">
      <c r="A21" s="71"/>
      <c r="B21" s="72"/>
      <c r="C21" s="76"/>
      <c r="D21" s="79"/>
    </row>
    <row r="22" spans="1:4" ht="12.75">
      <c r="A22" s="71"/>
      <c r="B22" s="72"/>
      <c r="C22" s="76"/>
      <c r="D22" s="79"/>
    </row>
    <row r="23" spans="1:4" ht="12.75">
      <c r="A23" s="71"/>
      <c r="B23" s="72"/>
      <c r="C23" s="76"/>
      <c r="D23" s="79"/>
    </row>
    <row r="24" spans="1:4" ht="12.75">
      <c r="A24" s="71"/>
      <c r="B24" s="72"/>
      <c r="C24" s="76"/>
      <c r="D24" s="79"/>
    </row>
    <row r="25" spans="1:4" ht="12.75">
      <c r="A25" s="71"/>
      <c r="B25" s="72"/>
      <c r="C25" s="76"/>
      <c r="D25" s="79"/>
    </row>
    <row r="26" spans="1:4" ht="12.75">
      <c r="A26" s="71"/>
      <c r="B26" s="72"/>
      <c r="C26" s="76"/>
      <c r="D26" s="79"/>
    </row>
    <row r="27" spans="1:4" ht="12.75">
      <c r="A27" s="71"/>
      <c r="B27" s="72"/>
      <c r="C27" s="76"/>
      <c r="D27" s="79"/>
    </row>
    <row r="28" spans="1:4" ht="12.75">
      <c r="A28" s="71"/>
      <c r="B28" s="72"/>
      <c r="C28" s="76"/>
      <c r="D28" s="79"/>
    </row>
    <row r="29" spans="1:4" ht="12.75">
      <c r="A29" s="71"/>
      <c r="B29" s="72"/>
      <c r="C29" s="76"/>
      <c r="D29" s="79"/>
    </row>
    <row r="30" spans="1:4" ht="12.75">
      <c r="A30" s="71"/>
      <c r="B30" s="72"/>
      <c r="C30" s="76"/>
      <c r="D30" s="79"/>
    </row>
    <row r="31" spans="1:4" ht="12.75">
      <c r="A31" s="71"/>
      <c r="B31" s="72"/>
      <c r="C31" s="76"/>
      <c r="D31" s="79"/>
    </row>
    <row r="32" spans="1:4" ht="12.75">
      <c r="A32" s="71"/>
      <c r="B32" s="72"/>
      <c r="C32" s="76"/>
      <c r="D32" s="79"/>
    </row>
    <row r="33" spans="1:4" ht="12.75">
      <c r="A33" s="71"/>
      <c r="B33" s="72"/>
      <c r="C33" s="76"/>
      <c r="D33" s="79"/>
    </row>
    <row r="34" spans="1:4" ht="12.75">
      <c r="A34" s="71"/>
      <c r="B34" s="72"/>
      <c r="C34" s="76"/>
      <c r="D34" s="79"/>
    </row>
    <row r="35" spans="1:4" ht="12.75">
      <c r="A35" s="71"/>
      <c r="B35" s="72"/>
      <c r="C35" s="76"/>
      <c r="D35" s="79"/>
    </row>
    <row r="36" spans="1:4" ht="12.75">
      <c r="A36" s="71"/>
      <c r="B36" s="72"/>
      <c r="C36" s="76"/>
      <c r="D36" s="79"/>
    </row>
    <row r="37" spans="1:4" ht="12.75">
      <c r="A37" s="71"/>
      <c r="B37" s="72"/>
      <c r="C37" s="76"/>
      <c r="D37" s="79"/>
    </row>
    <row r="38" spans="1:4" ht="13.5" thickBot="1">
      <c r="A38" s="73"/>
      <c r="B38" s="74"/>
      <c r="C38" s="77"/>
      <c r="D38" s="80"/>
    </row>
    <row r="39" spans="1:4" ht="12.75">
      <c r="A39" s="81" t="s">
        <v>35</v>
      </c>
      <c r="B39" s="82">
        <f>IF(COUNT(B4:B38)&lt;&gt;0,SUM(B4:B38),"")</f>
      </c>
      <c r="C39" s="83">
        <f>IF(COUNT(C4:C38)&lt;&gt;0,SUM(C4:C38),"")</f>
      </c>
      <c r="D39" s="34"/>
    </row>
    <row r="40" ht="12.75" hidden="1"/>
    <row r="41" ht="12.75" hidden="1"/>
    <row r="42" ht="12.75" hidden="1"/>
    <row r="43" ht="12.75" hidden="1"/>
    <row r="44" ht="12.75" hidden="1"/>
  </sheetData>
  <sheetProtection password="E01D" sheet="1" objects="1" scenarios="1" selectLockedCells="1"/>
  <conditionalFormatting sqref="A4:D38">
    <cfRule type="expression" priority="1" dxfId="3" stopIfTrue="1">
      <formula>MOD(ROW(),2)=1</formula>
    </cfRule>
  </conditionalFormatting>
  <printOptions horizontalCentered="1"/>
  <pageMargins left="0.75" right="0.75" top="1" bottom="1" header="0.5" footer="0.5"/>
  <pageSetup horizontalDpi="1200" verticalDpi="12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43"/>
  <sheetViews>
    <sheetView showGridLines="0" workbookViewId="0" topLeftCell="A1">
      <selection activeCell="B2" sqref="B2"/>
    </sheetView>
  </sheetViews>
  <sheetFormatPr defaultColWidth="9.140625" defaultRowHeight="12.75" zeroHeight="1"/>
  <cols>
    <col min="1" max="1" width="18.140625" style="45" customWidth="1"/>
    <col min="2" max="2" width="18.140625" style="46" customWidth="1"/>
    <col min="3" max="3" width="2.7109375" style="47" customWidth="1"/>
    <col min="4" max="4" width="0" style="47" hidden="1" customWidth="1"/>
    <col min="5" max="5" width="11.8515625" style="47" hidden="1" customWidth="1"/>
    <col min="6" max="254" width="0" style="47" hidden="1" customWidth="1"/>
    <col min="255" max="16384" width="0.42578125" style="47" hidden="1" customWidth="1"/>
  </cols>
  <sheetData>
    <row r="1" spans="1:2" ht="18">
      <c r="A1" s="101" t="s">
        <v>51</v>
      </c>
      <c r="B1" s="101"/>
    </row>
    <row r="2" spans="1:2" ht="12.75">
      <c r="A2" s="53" t="s">
        <v>50</v>
      </c>
      <c r="B2" s="67"/>
    </row>
    <row r="3" spans="1:2" ht="12.75">
      <c r="A3" s="50" t="s">
        <v>49</v>
      </c>
      <c r="B3" s="68"/>
    </row>
    <row r="4" ht="13.5" thickBot="1"/>
    <row r="5" spans="1:2" ht="13.5" thickBot="1">
      <c r="A5" s="48" t="s">
        <v>4</v>
      </c>
      <c r="B5" s="49" t="s">
        <v>47</v>
      </c>
    </row>
    <row r="6" spans="1:2" ht="12.75">
      <c r="A6" s="63"/>
      <c r="B6" s="60"/>
    </row>
    <row r="7" spans="1:2" ht="12.75">
      <c r="A7" s="64"/>
      <c r="B7" s="61"/>
    </row>
    <row r="8" spans="1:2" ht="12.75">
      <c r="A8" s="64"/>
      <c r="B8" s="61"/>
    </row>
    <row r="9" spans="1:2" ht="12.75">
      <c r="A9" s="64"/>
      <c r="B9" s="61"/>
    </row>
    <row r="10" spans="1:2" ht="12.75">
      <c r="A10" s="64"/>
      <c r="B10" s="61"/>
    </row>
    <row r="11" spans="1:2" ht="12.75">
      <c r="A11" s="64"/>
      <c r="B11" s="61"/>
    </row>
    <row r="12" spans="1:2" ht="12.75">
      <c r="A12" s="64"/>
      <c r="B12" s="61"/>
    </row>
    <row r="13" spans="1:2" ht="12.75">
      <c r="A13" s="64"/>
      <c r="B13" s="61"/>
    </row>
    <row r="14" spans="1:2" ht="12.75">
      <c r="A14" s="64"/>
      <c r="B14" s="61"/>
    </row>
    <row r="15" spans="1:2" ht="12.75">
      <c r="A15" s="64"/>
      <c r="B15" s="61"/>
    </row>
    <row r="16" spans="1:2" ht="12.75">
      <c r="A16" s="64"/>
      <c r="B16" s="61"/>
    </row>
    <row r="17" spans="1:2" ht="12.75">
      <c r="A17" s="64"/>
      <c r="B17" s="61"/>
    </row>
    <row r="18" spans="1:2" ht="12.75">
      <c r="A18" s="64"/>
      <c r="B18" s="61"/>
    </row>
    <row r="19" spans="1:2" ht="12.75">
      <c r="A19" s="64"/>
      <c r="B19" s="61"/>
    </row>
    <row r="20" spans="1:2" ht="12.75">
      <c r="A20" s="64"/>
      <c r="B20" s="61"/>
    </row>
    <row r="21" spans="1:2" ht="12.75">
      <c r="A21" s="64"/>
      <c r="B21" s="61"/>
    </row>
    <row r="22" spans="1:2" ht="12.75">
      <c r="A22" s="64"/>
      <c r="B22" s="61"/>
    </row>
    <row r="23" spans="1:2" ht="12.75">
      <c r="A23" s="64"/>
      <c r="B23" s="61"/>
    </row>
    <row r="24" spans="1:2" ht="12.75">
      <c r="A24" s="64"/>
      <c r="B24" s="61"/>
    </row>
    <row r="25" spans="1:2" ht="12.75">
      <c r="A25" s="64"/>
      <c r="B25" s="61"/>
    </row>
    <row r="26" spans="1:2" ht="12.75">
      <c r="A26" s="64"/>
      <c r="B26" s="61"/>
    </row>
    <row r="27" spans="1:2" ht="12.75">
      <c r="A27" s="64"/>
      <c r="B27" s="61"/>
    </row>
    <row r="28" spans="1:2" ht="12.75">
      <c r="A28" s="64"/>
      <c r="B28" s="61"/>
    </row>
    <row r="29" spans="1:2" ht="12.75">
      <c r="A29" s="64"/>
      <c r="B29" s="61"/>
    </row>
    <row r="30" spans="1:2" ht="12.75">
      <c r="A30" s="64"/>
      <c r="B30" s="61"/>
    </row>
    <row r="31" spans="1:2" ht="12.75">
      <c r="A31" s="64"/>
      <c r="B31" s="61"/>
    </row>
    <row r="32" spans="1:2" ht="12.75">
      <c r="A32" s="64"/>
      <c r="B32" s="61"/>
    </row>
    <row r="33" spans="1:2" ht="12.75">
      <c r="A33" s="64"/>
      <c r="B33" s="61"/>
    </row>
    <row r="34" spans="1:2" ht="12.75">
      <c r="A34" s="64"/>
      <c r="B34" s="61"/>
    </row>
    <row r="35" spans="1:2" ht="12.75">
      <c r="A35" s="64"/>
      <c r="B35" s="61"/>
    </row>
    <row r="36" spans="1:2" ht="12.75">
      <c r="A36" s="64"/>
      <c r="B36" s="61"/>
    </row>
    <row r="37" spans="1:2" ht="12.75">
      <c r="A37" s="64"/>
      <c r="B37" s="61"/>
    </row>
    <row r="38" spans="1:2" ht="12.75">
      <c r="A38" s="64"/>
      <c r="B38" s="61"/>
    </row>
    <row r="39" spans="1:2" ht="12.75">
      <c r="A39" s="64"/>
      <c r="B39" s="61"/>
    </row>
    <row r="40" spans="1:2" ht="12.75">
      <c r="A40" s="64"/>
      <c r="B40" s="61"/>
    </row>
    <row r="41" spans="1:2" ht="13.5" thickBot="1">
      <c r="A41" s="65"/>
      <c r="B41" s="62"/>
    </row>
    <row r="42" spans="1:2" ht="12.75">
      <c r="A42" s="127" t="s">
        <v>48</v>
      </c>
      <c r="B42" s="66">
        <f>IF(COUNT(B6:B41)&lt;&gt;0,SUM(B6:B41),"")</f>
      </c>
    </row>
    <row r="43" spans="1:2" ht="12.75">
      <c r="A43" s="128"/>
      <c r="B43" s="54">
        <f>IF(AND(B3&lt;&gt;"",B42&lt;&gt;""),B42/325851/B3,"")</f>
      </c>
    </row>
    <row r="44" ht="12.75" hidden="1"/>
    <row r="45" ht="12.75" hidden="1"/>
  </sheetData>
  <sheetProtection password="E01D" sheet="1" objects="1" scenarios="1" selectLockedCells="1"/>
  <mergeCells count="1">
    <mergeCell ref="A42:A43"/>
  </mergeCells>
  <conditionalFormatting sqref="A6:B41">
    <cfRule type="expression" priority="1" dxfId="3" stopIfTrue="1">
      <formula>MOD(ROW(),2)=1</formula>
    </cfRule>
  </conditionalFormatting>
  <printOptions horizontalCentered="1"/>
  <pageMargins left="0.75" right="0.75" top="1" bottom="1" header="0.5" footer="0.5"/>
  <pageSetup horizontalDpi="1200" verticalDpi="12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43"/>
  <sheetViews>
    <sheetView showGridLines="0" workbookViewId="0" topLeftCell="A1">
      <selection activeCell="B2" sqref="B2"/>
    </sheetView>
  </sheetViews>
  <sheetFormatPr defaultColWidth="9.140625" defaultRowHeight="12.75" zeroHeight="1"/>
  <cols>
    <col min="1" max="1" width="18.140625" style="45" customWidth="1"/>
    <col min="2" max="2" width="18.140625" style="46" customWidth="1"/>
    <col min="3" max="3" width="2.7109375" style="47" customWidth="1"/>
    <col min="4" max="4" width="0" style="47" hidden="1" customWidth="1"/>
    <col min="5" max="5" width="11.8515625" style="47" hidden="1" customWidth="1"/>
    <col min="6" max="254" width="0" style="47" hidden="1" customWidth="1"/>
    <col min="255" max="16384" width="0.42578125" style="47" hidden="1" customWidth="1"/>
  </cols>
  <sheetData>
    <row r="1" spans="1:2" ht="18">
      <c r="A1" s="101" t="s">
        <v>54</v>
      </c>
      <c r="B1" s="101"/>
    </row>
    <row r="2" spans="1:2" ht="12.75">
      <c r="A2" s="53" t="s">
        <v>50</v>
      </c>
      <c r="B2" s="67"/>
    </row>
    <row r="3" spans="1:2" ht="12.75">
      <c r="A3" s="50" t="s">
        <v>49</v>
      </c>
      <c r="B3" s="68"/>
    </row>
    <row r="4" ht="13.5" thickBot="1"/>
    <row r="5" spans="1:2" ht="13.5" thickBot="1">
      <c r="A5" s="48" t="s">
        <v>4</v>
      </c>
      <c r="B5" s="49" t="s">
        <v>47</v>
      </c>
    </row>
    <row r="6" spans="1:2" ht="12.75">
      <c r="A6" s="63"/>
      <c r="B6" s="60"/>
    </row>
    <row r="7" spans="1:2" ht="12.75">
      <c r="A7" s="64"/>
      <c r="B7" s="61"/>
    </row>
    <row r="8" spans="1:2" ht="12.75">
      <c r="A8" s="64"/>
      <c r="B8" s="61"/>
    </row>
    <row r="9" spans="1:2" ht="12.75">
      <c r="A9" s="64"/>
      <c r="B9" s="61"/>
    </row>
    <row r="10" spans="1:2" ht="12.75">
      <c r="A10" s="64"/>
      <c r="B10" s="61"/>
    </row>
    <row r="11" spans="1:2" ht="12.75">
      <c r="A11" s="64"/>
      <c r="B11" s="61"/>
    </row>
    <row r="12" spans="1:2" ht="12.75">
      <c r="A12" s="64"/>
      <c r="B12" s="61"/>
    </row>
    <row r="13" spans="1:2" ht="12.75">
      <c r="A13" s="64"/>
      <c r="B13" s="61"/>
    </row>
    <row r="14" spans="1:2" ht="12.75">
      <c r="A14" s="64"/>
      <c r="B14" s="61"/>
    </row>
    <row r="15" spans="1:2" ht="12.75">
      <c r="A15" s="64"/>
      <c r="B15" s="61"/>
    </row>
    <row r="16" spans="1:2" ht="12.75">
      <c r="A16" s="64"/>
      <c r="B16" s="61"/>
    </row>
    <row r="17" spans="1:2" ht="12.75">
      <c r="A17" s="64"/>
      <c r="B17" s="61"/>
    </row>
    <row r="18" spans="1:2" ht="12.75">
      <c r="A18" s="64"/>
      <c r="B18" s="61"/>
    </row>
    <row r="19" spans="1:2" ht="12.75">
      <c r="A19" s="64"/>
      <c r="B19" s="61"/>
    </row>
    <row r="20" spans="1:2" ht="12.75">
      <c r="A20" s="64"/>
      <c r="B20" s="61"/>
    </row>
    <row r="21" spans="1:2" ht="12.75">
      <c r="A21" s="64"/>
      <c r="B21" s="61"/>
    </row>
    <row r="22" spans="1:2" ht="12.75">
      <c r="A22" s="64"/>
      <c r="B22" s="61"/>
    </row>
    <row r="23" spans="1:2" ht="12.75">
      <c r="A23" s="64"/>
      <c r="B23" s="61"/>
    </row>
    <row r="24" spans="1:2" ht="12.75">
      <c r="A24" s="64"/>
      <c r="B24" s="61"/>
    </row>
    <row r="25" spans="1:2" ht="12.75">
      <c r="A25" s="64"/>
      <c r="B25" s="61"/>
    </row>
    <row r="26" spans="1:2" ht="12.75">
      <c r="A26" s="64"/>
      <c r="B26" s="61"/>
    </row>
    <row r="27" spans="1:2" ht="12.75">
      <c r="A27" s="64"/>
      <c r="B27" s="61"/>
    </row>
    <row r="28" spans="1:2" ht="12.75">
      <c r="A28" s="64"/>
      <c r="B28" s="61"/>
    </row>
    <row r="29" spans="1:2" ht="12.75">
      <c r="A29" s="64"/>
      <c r="B29" s="61"/>
    </row>
    <row r="30" spans="1:2" ht="12.75">
      <c r="A30" s="64"/>
      <c r="B30" s="61"/>
    </row>
    <row r="31" spans="1:2" ht="12.75">
      <c r="A31" s="64"/>
      <c r="B31" s="61"/>
    </row>
    <row r="32" spans="1:2" ht="12.75">
      <c r="A32" s="64"/>
      <c r="B32" s="61"/>
    </row>
    <row r="33" spans="1:2" ht="12.75">
      <c r="A33" s="64"/>
      <c r="B33" s="61"/>
    </row>
    <row r="34" spans="1:2" ht="12.75">
      <c r="A34" s="64"/>
      <c r="B34" s="61"/>
    </row>
    <row r="35" spans="1:2" ht="12.75">
      <c r="A35" s="64"/>
      <c r="B35" s="61"/>
    </row>
    <row r="36" spans="1:2" ht="12.75">
      <c r="A36" s="64"/>
      <c r="B36" s="61"/>
    </row>
    <row r="37" spans="1:2" ht="12.75">
      <c r="A37" s="64"/>
      <c r="B37" s="61"/>
    </row>
    <row r="38" spans="1:2" ht="12.75">
      <c r="A38" s="64"/>
      <c r="B38" s="61"/>
    </row>
    <row r="39" spans="1:2" ht="12.75">
      <c r="A39" s="64"/>
      <c r="B39" s="61"/>
    </row>
    <row r="40" spans="1:2" ht="12.75">
      <c r="A40" s="64"/>
      <c r="B40" s="61"/>
    </row>
    <row r="41" spans="1:2" ht="13.5" thickBot="1">
      <c r="A41" s="65"/>
      <c r="B41" s="62"/>
    </row>
    <row r="42" spans="1:2" ht="12.75">
      <c r="A42" s="127" t="s">
        <v>48</v>
      </c>
      <c r="B42" s="66">
        <f>IF(COUNT(B6:B41)&lt;&gt;0,SUM(B6:B41),"")</f>
      </c>
    </row>
    <row r="43" spans="1:2" ht="12.75">
      <c r="A43" s="128"/>
      <c r="B43" s="54">
        <f>IF(AND(B3&lt;&gt;"",B42&lt;&gt;""),B42/325851/B3,"")</f>
      </c>
    </row>
    <row r="44" ht="12.75" hidden="1"/>
    <row r="45" ht="12.75" hidden="1"/>
  </sheetData>
  <sheetProtection password="E01D" sheet="1" objects="1" scenarios="1" selectLockedCells="1"/>
  <mergeCells count="1">
    <mergeCell ref="A42:A43"/>
  </mergeCells>
  <conditionalFormatting sqref="A6:B41">
    <cfRule type="expression" priority="1" dxfId="3" stopIfTrue="1">
      <formula>MOD(ROW(),2)=1</formula>
    </cfRule>
  </conditionalFormatting>
  <printOptions horizontalCentered="1"/>
  <pageMargins left="0.75" right="0.75" top="1" bottom="1" header="0.5" footer="0.5"/>
  <pageSetup horizontalDpi="1200" verticalDpi="12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43"/>
  <sheetViews>
    <sheetView showGridLines="0" workbookViewId="0" topLeftCell="A1">
      <selection activeCell="B2" sqref="B2"/>
    </sheetView>
  </sheetViews>
  <sheetFormatPr defaultColWidth="9.140625" defaultRowHeight="12.75" zeroHeight="1"/>
  <cols>
    <col min="1" max="1" width="18.140625" style="45" customWidth="1"/>
    <col min="2" max="2" width="18.140625" style="46" customWidth="1"/>
    <col min="3" max="3" width="2.7109375" style="47" customWidth="1"/>
    <col min="4" max="4" width="0" style="47" hidden="1" customWidth="1"/>
    <col min="5" max="5" width="11.8515625" style="47" hidden="1" customWidth="1"/>
    <col min="6" max="254" width="0" style="47" hidden="1" customWidth="1"/>
    <col min="255" max="16384" width="0.42578125" style="47" hidden="1" customWidth="1"/>
  </cols>
  <sheetData>
    <row r="1" spans="1:2" ht="18">
      <c r="A1" s="101" t="s">
        <v>55</v>
      </c>
      <c r="B1" s="101"/>
    </row>
    <row r="2" spans="1:2" ht="12.75">
      <c r="A2" s="50" t="s">
        <v>50</v>
      </c>
      <c r="B2" s="67"/>
    </row>
    <row r="3" spans="1:2" ht="12.75">
      <c r="A3" s="50" t="s">
        <v>49</v>
      </c>
      <c r="B3" s="68"/>
    </row>
    <row r="4" ht="13.5" thickBot="1"/>
    <row r="5" spans="1:2" ht="13.5" thickBot="1">
      <c r="A5" s="48" t="s">
        <v>4</v>
      </c>
      <c r="B5" s="49" t="s">
        <v>47</v>
      </c>
    </row>
    <row r="6" spans="1:2" ht="12.75">
      <c r="A6" s="63"/>
      <c r="B6" s="60"/>
    </row>
    <row r="7" spans="1:2" ht="12.75">
      <c r="A7" s="64"/>
      <c r="B7" s="61"/>
    </row>
    <row r="8" spans="1:2" ht="12.75">
      <c r="A8" s="64"/>
      <c r="B8" s="61"/>
    </row>
    <row r="9" spans="1:2" ht="12.75">
      <c r="A9" s="64"/>
      <c r="B9" s="61"/>
    </row>
    <row r="10" spans="1:2" ht="12.75">
      <c r="A10" s="64"/>
      <c r="B10" s="61"/>
    </row>
    <row r="11" spans="1:2" ht="12.75">
      <c r="A11" s="64"/>
      <c r="B11" s="61"/>
    </row>
    <row r="12" spans="1:2" ht="12.75">
      <c r="A12" s="64"/>
      <c r="B12" s="61"/>
    </row>
    <row r="13" spans="1:2" ht="12.75">
      <c r="A13" s="64"/>
      <c r="B13" s="61"/>
    </row>
    <row r="14" spans="1:2" ht="12.75">
      <c r="A14" s="64"/>
      <c r="B14" s="61"/>
    </row>
    <row r="15" spans="1:2" ht="12.75">
      <c r="A15" s="64"/>
      <c r="B15" s="61"/>
    </row>
    <row r="16" spans="1:2" ht="12.75">
      <c r="A16" s="64"/>
      <c r="B16" s="61"/>
    </row>
    <row r="17" spans="1:2" ht="12.75">
      <c r="A17" s="64"/>
      <c r="B17" s="61"/>
    </row>
    <row r="18" spans="1:2" ht="12.75">
      <c r="A18" s="64"/>
      <c r="B18" s="61"/>
    </row>
    <row r="19" spans="1:2" ht="12.75">
      <c r="A19" s="64"/>
      <c r="B19" s="61"/>
    </row>
    <row r="20" spans="1:2" ht="12.75">
      <c r="A20" s="64"/>
      <c r="B20" s="61"/>
    </row>
    <row r="21" spans="1:2" ht="12.75">
      <c r="A21" s="64"/>
      <c r="B21" s="61"/>
    </row>
    <row r="22" spans="1:2" ht="12.75">
      <c r="A22" s="64"/>
      <c r="B22" s="61"/>
    </row>
    <row r="23" spans="1:2" ht="12.75">
      <c r="A23" s="64"/>
      <c r="B23" s="61"/>
    </row>
    <row r="24" spans="1:2" ht="12.75">
      <c r="A24" s="64"/>
      <c r="B24" s="61"/>
    </row>
    <row r="25" spans="1:2" ht="12.75">
      <c r="A25" s="64"/>
      <c r="B25" s="61"/>
    </row>
    <row r="26" spans="1:2" ht="12.75">
      <c r="A26" s="64"/>
      <c r="B26" s="61"/>
    </row>
    <row r="27" spans="1:2" ht="12.75">
      <c r="A27" s="64"/>
      <c r="B27" s="61"/>
    </row>
    <row r="28" spans="1:2" ht="12.75">
      <c r="A28" s="64"/>
      <c r="B28" s="61"/>
    </row>
    <row r="29" spans="1:2" ht="12.75">
      <c r="A29" s="64"/>
      <c r="B29" s="61"/>
    </row>
    <row r="30" spans="1:2" ht="12.75">
      <c r="A30" s="64"/>
      <c r="B30" s="61"/>
    </row>
    <row r="31" spans="1:2" ht="12.75">
      <c r="A31" s="64"/>
      <c r="B31" s="61"/>
    </row>
    <row r="32" spans="1:2" ht="12.75">
      <c r="A32" s="64"/>
      <c r="B32" s="61"/>
    </row>
    <row r="33" spans="1:2" ht="12.75">
      <c r="A33" s="64"/>
      <c r="B33" s="61"/>
    </row>
    <row r="34" spans="1:2" ht="12.75">
      <c r="A34" s="64"/>
      <c r="B34" s="61"/>
    </row>
    <row r="35" spans="1:2" ht="12.75">
      <c r="A35" s="64"/>
      <c r="B35" s="61"/>
    </row>
    <row r="36" spans="1:2" ht="12.75">
      <c r="A36" s="64"/>
      <c r="B36" s="61"/>
    </row>
    <row r="37" spans="1:2" ht="12.75">
      <c r="A37" s="64"/>
      <c r="B37" s="61"/>
    </row>
    <row r="38" spans="1:2" ht="12.75">
      <c r="A38" s="64"/>
      <c r="B38" s="61"/>
    </row>
    <row r="39" spans="1:2" ht="12.75">
      <c r="A39" s="64"/>
      <c r="B39" s="61"/>
    </row>
    <row r="40" spans="1:2" ht="12.75">
      <c r="A40" s="64"/>
      <c r="B40" s="61"/>
    </row>
    <row r="41" spans="1:2" ht="13.5" thickBot="1">
      <c r="A41" s="65"/>
      <c r="B41" s="62"/>
    </row>
    <row r="42" spans="1:2" ht="12.75">
      <c r="A42" s="127" t="s">
        <v>48</v>
      </c>
      <c r="B42" s="66">
        <f>IF(COUNT(B6:B41)&lt;&gt;0,SUM(B6:B41),"")</f>
      </c>
    </row>
    <row r="43" spans="1:2" ht="12.75">
      <c r="A43" s="128"/>
      <c r="B43" s="54">
        <f>IF(AND(B3&lt;&gt;"",B42&lt;&gt;""),B42/325851/B3,"")</f>
      </c>
    </row>
    <row r="44" ht="12.75" hidden="1"/>
    <row r="45" ht="12.75" hidden="1"/>
  </sheetData>
  <sheetProtection password="E01D" sheet="1" objects="1" scenarios="1" selectLockedCells="1"/>
  <mergeCells count="1">
    <mergeCell ref="A42:A43"/>
  </mergeCells>
  <conditionalFormatting sqref="A6:B41">
    <cfRule type="expression" priority="1" dxfId="3" stopIfTrue="1">
      <formula>MOD(ROW(),2)=1</formula>
    </cfRule>
  </conditionalFormatting>
  <printOptions horizontalCentered="1"/>
  <pageMargins left="0.75" right="0.75" top="1" bottom="1" header="0.5" footer="0.5"/>
  <pageSetup horizontalDpi="1200" verticalDpi="1200" orientation="portrait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43"/>
  <sheetViews>
    <sheetView showGridLines="0" workbookViewId="0" topLeftCell="A1">
      <selection activeCell="B2" sqref="B2"/>
    </sheetView>
  </sheetViews>
  <sheetFormatPr defaultColWidth="9.140625" defaultRowHeight="12.75" zeroHeight="1"/>
  <cols>
    <col min="1" max="1" width="18.140625" style="45" customWidth="1"/>
    <col min="2" max="2" width="18.140625" style="46" customWidth="1"/>
    <col min="3" max="3" width="2.7109375" style="47" customWidth="1"/>
    <col min="4" max="4" width="0" style="47" hidden="1" customWidth="1"/>
    <col min="5" max="5" width="11.8515625" style="47" hidden="1" customWidth="1"/>
    <col min="6" max="254" width="0" style="47" hidden="1" customWidth="1"/>
    <col min="255" max="16384" width="0.42578125" style="47" hidden="1" customWidth="1"/>
  </cols>
  <sheetData>
    <row r="1" spans="1:2" ht="18">
      <c r="A1" s="101" t="s">
        <v>56</v>
      </c>
      <c r="B1" s="101"/>
    </row>
    <row r="2" spans="1:2" ht="12.75">
      <c r="A2" s="50" t="s">
        <v>50</v>
      </c>
      <c r="B2" s="67"/>
    </row>
    <row r="3" spans="1:2" ht="12.75">
      <c r="A3" s="50" t="s">
        <v>49</v>
      </c>
      <c r="B3" s="68"/>
    </row>
    <row r="4" ht="13.5" thickBot="1"/>
    <row r="5" spans="1:2" ht="13.5" thickBot="1">
      <c r="A5" s="48" t="s">
        <v>4</v>
      </c>
      <c r="B5" s="49" t="s">
        <v>47</v>
      </c>
    </row>
    <row r="6" spans="1:2" ht="12.75">
      <c r="A6" s="63"/>
      <c r="B6" s="60"/>
    </row>
    <row r="7" spans="1:2" ht="12.75">
      <c r="A7" s="64"/>
      <c r="B7" s="61"/>
    </row>
    <row r="8" spans="1:2" ht="12.75">
      <c r="A8" s="64"/>
      <c r="B8" s="61"/>
    </row>
    <row r="9" spans="1:2" ht="12.75">
      <c r="A9" s="64"/>
      <c r="B9" s="61"/>
    </row>
    <row r="10" spans="1:2" ht="12.75">
      <c r="A10" s="64"/>
      <c r="B10" s="61"/>
    </row>
    <row r="11" spans="1:2" ht="12.75">
      <c r="A11" s="64"/>
      <c r="B11" s="61"/>
    </row>
    <row r="12" spans="1:2" ht="12.75">
      <c r="A12" s="64"/>
      <c r="B12" s="61"/>
    </row>
    <row r="13" spans="1:2" ht="12.75">
      <c r="A13" s="64"/>
      <c r="B13" s="61"/>
    </row>
    <row r="14" spans="1:2" ht="12.75">
      <c r="A14" s="64"/>
      <c r="B14" s="61"/>
    </row>
    <row r="15" spans="1:2" ht="12.75">
      <c r="A15" s="64"/>
      <c r="B15" s="61"/>
    </row>
    <row r="16" spans="1:2" ht="12.75">
      <c r="A16" s="64"/>
      <c r="B16" s="61"/>
    </row>
    <row r="17" spans="1:2" ht="12.75">
      <c r="A17" s="64"/>
      <c r="B17" s="61"/>
    </row>
    <row r="18" spans="1:2" ht="12.75">
      <c r="A18" s="64"/>
      <c r="B18" s="61"/>
    </row>
    <row r="19" spans="1:2" ht="12.75">
      <c r="A19" s="64"/>
      <c r="B19" s="61"/>
    </row>
    <row r="20" spans="1:2" ht="12.75">
      <c r="A20" s="64"/>
      <c r="B20" s="61"/>
    </row>
    <row r="21" spans="1:2" ht="12.75">
      <c r="A21" s="64"/>
      <c r="B21" s="61"/>
    </row>
    <row r="22" spans="1:2" ht="12.75">
      <c r="A22" s="64"/>
      <c r="B22" s="61"/>
    </row>
    <row r="23" spans="1:2" ht="12.75">
      <c r="A23" s="64"/>
      <c r="B23" s="61"/>
    </row>
    <row r="24" spans="1:2" ht="12.75">
      <c r="A24" s="64"/>
      <c r="B24" s="61"/>
    </row>
    <row r="25" spans="1:2" ht="12.75">
      <c r="A25" s="64"/>
      <c r="B25" s="61"/>
    </row>
    <row r="26" spans="1:2" ht="12.75">
      <c r="A26" s="64"/>
      <c r="B26" s="61"/>
    </row>
    <row r="27" spans="1:2" ht="12.75">
      <c r="A27" s="64"/>
      <c r="B27" s="61"/>
    </row>
    <row r="28" spans="1:2" ht="12.75">
      <c r="A28" s="64"/>
      <c r="B28" s="61"/>
    </row>
    <row r="29" spans="1:2" ht="12.75">
      <c r="A29" s="64"/>
      <c r="B29" s="61"/>
    </row>
    <row r="30" spans="1:2" ht="12.75">
      <c r="A30" s="64"/>
      <c r="B30" s="61"/>
    </row>
    <row r="31" spans="1:2" ht="12.75">
      <c r="A31" s="64"/>
      <c r="B31" s="61"/>
    </row>
    <row r="32" spans="1:2" ht="12.75">
      <c r="A32" s="64"/>
      <c r="B32" s="61"/>
    </row>
    <row r="33" spans="1:2" ht="12.75">
      <c r="A33" s="64"/>
      <c r="B33" s="61"/>
    </row>
    <row r="34" spans="1:2" ht="12.75">
      <c r="A34" s="64"/>
      <c r="B34" s="61"/>
    </row>
    <row r="35" spans="1:2" ht="12.75">
      <c r="A35" s="64"/>
      <c r="B35" s="61"/>
    </row>
    <row r="36" spans="1:2" ht="12.75">
      <c r="A36" s="64"/>
      <c r="B36" s="61"/>
    </row>
    <row r="37" spans="1:2" ht="12.75">
      <c r="A37" s="64"/>
      <c r="B37" s="61"/>
    </row>
    <row r="38" spans="1:2" ht="12.75">
      <c r="A38" s="64"/>
      <c r="B38" s="61"/>
    </row>
    <row r="39" spans="1:2" ht="12.75">
      <c r="A39" s="64"/>
      <c r="B39" s="61"/>
    </row>
    <row r="40" spans="1:2" ht="12.75">
      <c r="A40" s="64"/>
      <c r="B40" s="61"/>
    </row>
    <row r="41" spans="1:2" ht="13.5" thickBot="1">
      <c r="A41" s="65"/>
      <c r="B41" s="62"/>
    </row>
    <row r="42" spans="1:2" ht="12.75">
      <c r="A42" s="127" t="s">
        <v>48</v>
      </c>
      <c r="B42" s="66">
        <f>IF(COUNT(B6:B41)&lt;&gt;0,SUM(B6:B41),"")</f>
      </c>
    </row>
    <row r="43" spans="1:2" ht="12.75">
      <c r="A43" s="128"/>
      <c r="B43" s="54">
        <f>IF(AND(B3&lt;&gt;"",B42&lt;&gt;""),B42/325851/B3,"")</f>
      </c>
    </row>
    <row r="44" ht="12.75" hidden="1"/>
    <row r="45" ht="12.75" hidden="1"/>
  </sheetData>
  <sheetProtection password="E01D" sheet="1" objects="1" scenarios="1" selectLockedCells="1"/>
  <mergeCells count="1">
    <mergeCell ref="A42:A43"/>
  </mergeCells>
  <conditionalFormatting sqref="A6:B41">
    <cfRule type="expression" priority="1" dxfId="3" stopIfTrue="1">
      <formula>MOD(ROW(),2)=1</formula>
    </cfRule>
  </conditionalFormatting>
  <printOptions horizontalCentered="1"/>
  <pageMargins left="0.75" right="0.75" top="1" bottom="1" header="0.5" footer="0.5"/>
  <pageSetup horizontalDpi="1200" verticalDpi="12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