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P:\DSS\APD\Forms-Tables-Checklist-Guidance\Field Creation Folder\Traci Spencer\1 Working\2022\Feb\Project 2588-posted\documents\topost\"/>
    </mc:Choice>
  </mc:AlternateContent>
  <xr:revisionPtr revIDLastSave="0" documentId="8_{21824C28-4DE8-490B-AB14-DF6E1EE0FEF0}" xr6:coauthVersionLast="47" xr6:coauthVersionMax="47" xr10:uidLastSave="{00000000-0000-0000-0000-000000000000}"/>
  <workbookProtection workbookAlgorithmName="SHA-512" workbookHashValue="O7SaFPnbsMyoMzsrGVQcDhsLMaoBANNI3cu+/Y1LgFESBHreuADI+1entsrq/ToexCS4nzMu46sfd/rWtG3+PQ==" workbookSaltValue="BRShvjafEHFbs76Vd9bFYQ==" workbookSpinCount="100000" lockStructure="1"/>
  <bookViews>
    <workbookView xWindow="-120" yWindow="-120" windowWidth="29040" windowHeight="15840" tabRatio="868" xr2:uid="{2522CCF0-1BB1-4A7E-A94C-E117EB3A81FD}"/>
  </bookViews>
  <sheets>
    <sheet name="Overview" sheetId="1" r:id="rId1"/>
    <sheet name="LOA and Weighted EF (hp-hr)" sheetId="7" r:id="rId2"/>
    <sheet name="LOA and Weighted EF (MMBtu)" sheetId="2" r:id="rId3"/>
    <sheet name="LOA Conversion (hp-hr)" sheetId="5" r:id="rId4"/>
    <sheet name="LOA Conversion (MMBtu)" sheetId="6" r:id="rId5"/>
    <sheet name="Sheet1" sheetId="4" state="veryHidden" r:id="rId6"/>
  </sheets>
  <definedNames>
    <definedName name="EF_Basis">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5" l="1"/>
  <c r="E21" i="5"/>
  <c r="E22" i="5"/>
  <c r="E23" i="5"/>
  <c r="E24" i="5"/>
  <c r="E25" i="5"/>
  <c r="E26" i="5"/>
  <c r="E27" i="5"/>
  <c r="E28" i="5"/>
  <c r="E29" i="5"/>
  <c r="E30" i="5"/>
  <c r="E31" i="5"/>
  <c r="E32" i="5"/>
  <c r="E33" i="5"/>
  <c r="E34" i="5"/>
  <c r="E19" i="5"/>
  <c r="D18" i="6"/>
  <c r="D19" i="6"/>
  <c r="D20" i="6"/>
  <c r="D21" i="6"/>
  <c r="D22" i="6"/>
  <c r="D23" i="6"/>
  <c r="D24" i="6"/>
  <c r="D25" i="6"/>
  <c r="D26" i="6"/>
  <c r="D27" i="6"/>
  <c r="D28" i="6"/>
  <c r="D29" i="6"/>
  <c r="D30" i="6"/>
  <c r="D31" i="6"/>
  <c r="D32" i="6"/>
  <c r="D33" i="6"/>
  <c r="D17" i="6"/>
  <c r="D14" i="6"/>
  <c r="M21" i="2"/>
  <c r="M22" i="2"/>
  <c r="M23" i="2"/>
  <c r="M24" i="2"/>
  <c r="M25" i="2"/>
  <c r="M26" i="2"/>
  <c r="M27" i="2"/>
  <c r="M28" i="2"/>
  <c r="M29" i="2"/>
  <c r="M30" i="2"/>
  <c r="M31" i="2"/>
  <c r="M32" i="2"/>
  <c r="M33" i="2"/>
  <c r="M34" i="2"/>
  <c r="M35" i="2"/>
  <c r="M36" i="2"/>
  <c r="M17" i="2"/>
  <c r="L21" i="2"/>
  <c r="L22" i="2"/>
  <c r="L23" i="2"/>
  <c r="L24" i="2"/>
  <c r="L25" i="2"/>
  <c r="L26" i="2"/>
  <c r="L27" i="2"/>
  <c r="L28" i="2"/>
  <c r="L29" i="2"/>
  <c r="L30" i="2"/>
  <c r="L31" i="2"/>
  <c r="L32" i="2"/>
  <c r="L33" i="2"/>
  <c r="L34" i="2"/>
  <c r="L35" i="2"/>
  <c r="L36" i="2"/>
  <c r="L17" i="2"/>
  <c r="K21" i="2"/>
  <c r="K22" i="2"/>
  <c r="K23" i="2"/>
  <c r="K24" i="2"/>
  <c r="K25" i="2"/>
  <c r="K26" i="2"/>
  <c r="K27" i="2"/>
  <c r="K28" i="2"/>
  <c r="K29" i="2"/>
  <c r="K30" i="2"/>
  <c r="K31" i="2"/>
  <c r="K32" i="2"/>
  <c r="K33" i="2"/>
  <c r="K34" i="2"/>
  <c r="K35" i="2"/>
  <c r="K36" i="2"/>
  <c r="K20" i="2"/>
  <c r="L20" i="2" s="1"/>
  <c r="M20" i="2" s="1"/>
  <c r="K17" i="2"/>
  <c r="F21" i="2"/>
  <c r="F22" i="2"/>
  <c r="F23" i="2"/>
  <c r="F24" i="2"/>
  <c r="F25" i="2"/>
  <c r="F26" i="2"/>
  <c r="F27" i="2"/>
  <c r="F28" i="2"/>
  <c r="F29" i="2"/>
  <c r="F30" i="2"/>
  <c r="F31" i="2"/>
  <c r="F32" i="2"/>
  <c r="F33" i="2"/>
  <c r="F34" i="2"/>
  <c r="F35" i="2"/>
  <c r="F36" i="2"/>
  <c r="F20" i="2"/>
  <c r="F17" i="2"/>
  <c r="D13" i="6"/>
  <c r="D15" i="6"/>
  <c r="E15" i="5"/>
  <c r="E16" i="5"/>
  <c r="E18" i="5"/>
  <c r="E14" i="5"/>
  <c r="K16" i="2"/>
  <c r="L16" i="2" s="1"/>
  <c r="M16" i="2" s="1"/>
  <c r="F16" i="2"/>
  <c r="M18" i="7"/>
  <c r="M21" i="7"/>
  <c r="M22" i="7"/>
  <c r="M23" i="7"/>
  <c r="M24" i="7"/>
  <c r="M25" i="7"/>
  <c r="M26" i="7"/>
  <c r="M27" i="7"/>
  <c r="M28" i="7"/>
  <c r="M29" i="7"/>
  <c r="M30" i="7"/>
  <c r="M31" i="7"/>
  <c r="M32" i="7"/>
  <c r="M33" i="7"/>
  <c r="M34" i="7"/>
  <c r="M35" i="7"/>
  <c r="M36" i="7"/>
  <c r="M37" i="7"/>
  <c r="M17" i="7"/>
  <c r="G18" i="7"/>
  <c r="G21" i="7"/>
  <c r="G22" i="7"/>
  <c r="G23" i="7"/>
  <c r="G24" i="7"/>
  <c r="G25" i="7"/>
  <c r="G26" i="7"/>
  <c r="G27" i="7"/>
  <c r="G28" i="7"/>
  <c r="G29" i="7"/>
  <c r="G30" i="7"/>
  <c r="G31" i="7"/>
  <c r="G32" i="7"/>
  <c r="G33" i="7"/>
  <c r="G34" i="7"/>
  <c r="G35" i="7"/>
  <c r="G36" i="7"/>
  <c r="G37" i="7"/>
  <c r="G17" i="7"/>
  <c r="O21" i="7" l="1"/>
  <c r="O22" i="7"/>
  <c r="O23" i="7"/>
  <c r="O24" i="7"/>
  <c r="O25" i="7"/>
  <c r="O26" i="7"/>
  <c r="O27" i="7"/>
  <c r="O28" i="7"/>
  <c r="O29" i="7"/>
  <c r="O30" i="7"/>
  <c r="O31" i="7"/>
  <c r="O32" i="7"/>
  <c r="O33" i="7"/>
  <c r="O34" i="7"/>
  <c r="O35" i="7"/>
  <c r="O36" i="7"/>
  <c r="O37" i="7"/>
  <c r="N18" i="7"/>
  <c r="O18" i="7" s="1"/>
  <c r="N21" i="7"/>
  <c r="N22" i="7"/>
  <c r="N23" i="7"/>
  <c r="N24" i="7"/>
  <c r="N25" i="7"/>
  <c r="N26" i="7"/>
  <c r="N27" i="7"/>
  <c r="N28" i="7"/>
  <c r="N29" i="7"/>
  <c r="N30" i="7"/>
  <c r="N31" i="7"/>
  <c r="N32" i="7"/>
  <c r="N33" i="7"/>
  <c r="N34" i="7"/>
  <c r="N35" i="7"/>
  <c r="N36" i="7"/>
  <c r="N37" i="7"/>
  <c r="N17" i="7"/>
  <c r="O17" i="7" s="1"/>
</calcChain>
</file>

<file path=xl/sharedStrings.xml><?xml version="1.0" encoding="utf-8"?>
<sst xmlns="http://schemas.openxmlformats.org/spreadsheetml/2006/main" count="179" uniqueCount="107">
  <si>
    <t>Stack Test</t>
  </si>
  <si>
    <t>EF Basis</t>
  </si>
  <si>
    <t>Manufacturer's Data</t>
  </si>
  <si>
    <t>AP-42</t>
  </si>
  <si>
    <t>Instructions</t>
  </si>
  <si>
    <t>FIN</t>
  </si>
  <si>
    <t>Emission Factor 1 (g/hp-hr)</t>
  </si>
  <si>
    <t>Emission Factor 2 (g/hp-hr)</t>
  </si>
  <si>
    <t>LOA Total (hp-hr/yr)</t>
  </si>
  <si>
    <t>Weighted Emission Factor (g/hp-hr)</t>
  </si>
  <si>
    <t>Emission Factor 1 (lb/MMBtu)</t>
  </si>
  <si>
    <t>Emission Factor 2 (lb/MMBtu)</t>
  </si>
  <si>
    <t>LOA Total (MMBtu/yr)</t>
  </si>
  <si>
    <t>Weighted Emission Factor (lb/MMBtu)</t>
  </si>
  <si>
    <t>Emission Factor 1 Basis</t>
  </si>
  <si>
    <t>Emission Factor 2 Basis</t>
  </si>
  <si>
    <t>Example 2</t>
  </si>
  <si>
    <t xml:space="preserve">2. To convert LOA from fuel usage to horsepower-hour (hp-hr). </t>
  </si>
  <si>
    <t xml:space="preserve">This tool is designed to assist with the calculation of Emission Factors (EF) and Level of Activity (LOA) for use in Annual Compliance Reports to the Mass Emissions Cap and Trade (MECT) Program for the following. </t>
  </si>
  <si>
    <t xml:space="preserve">1. To calculate a weighted average emission EF if a facility was retested during the control period. If a facility was stack tested at any point during the control period, the emission factor from that test will need to be used to calculate emissions from the date of the test forward. Since multiple emission factors cannot be input into the reporting system, a weighted emission factor will need to be used. </t>
  </si>
  <si>
    <t xml:space="preserve">ebt@tceq.texas.gov </t>
  </si>
  <si>
    <t>3. To convert LOA from fuel usage to million British thermal units (MMBtu)</t>
  </si>
  <si>
    <t>2. Supporting documentation for the input values must also be provided with the MECT Annual Compliance Report. Supporting documentation checklists are available on the EBT webpage</t>
  </si>
  <si>
    <t>https://www.tceq.texas.gov/airquality/banking/mass_ect_prog.html</t>
  </si>
  <si>
    <t xml:space="preserve">3. If attachments exceed the STEERS size limit (20 megabytes) you may email documents to the EBT Team, or you may upload the files via the TCEQ File transfer protocol secure (FTPS). </t>
  </si>
  <si>
    <t xml:space="preserve">Email EBT at: </t>
  </si>
  <si>
    <t>ebt@tceq.texas.gov</t>
  </si>
  <si>
    <t>https://ftps.tceq.texas.gov/help/</t>
  </si>
  <si>
    <t>Printing Tips:</t>
  </si>
  <si>
    <t>1. The default printing setup for each sheet in the workbook is set for all columns on one sheet of paper. This will make the printout easier to review for future reference. We have also set the print areas to not include the instructions on each sheet.</t>
  </si>
  <si>
    <t>2. You have access to change all printing settings to fit your needs and printed font size. Some common options include:</t>
  </si>
  <si>
    <t>A. Change the area you are printing (whole active sheet or a selection);</t>
  </si>
  <si>
    <t>B. Change the orientation (portrait or landscape);</t>
  </si>
  <si>
    <t>C. Change the margin size; and</t>
  </si>
  <si>
    <t>D. Change the scaling (all columns on one sheet, full size, your own custom selection, etc.).</t>
  </si>
  <si>
    <t xml:space="preserve">While EBT does not need a hard copy of the calculation tool, you may want to print for you records. Here are some tips to follow: </t>
  </si>
  <si>
    <t xml:space="preserve">LOA and Weighted EF (hp-hr) </t>
  </si>
  <si>
    <r>
      <t xml:space="preserve">When all required information has been input, the values in the </t>
    </r>
    <r>
      <rPr>
        <sz val="11"/>
        <rFont val="Arial"/>
        <family val="2"/>
      </rPr>
      <t xml:space="preserve">YELLOW </t>
    </r>
    <r>
      <rPr>
        <sz val="11"/>
        <color theme="1"/>
        <rFont val="Arial"/>
        <family val="2"/>
      </rPr>
      <t xml:space="preserve">columns will automatically calculate the information for input into STEERS. Please ensure the final NOx emission values in STEERS match up with what was calculated in the document. If there are any calculation discrepancies, please contact the EBT team. </t>
    </r>
  </si>
  <si>
    <t xml:space="preserve">LOA and Weighted EF (MMBtu) </t>
  </si>
  <si>
    <t xml:space="preserve">LOA Conversion (hp-hr) </t>
  </si>
  <si>
    <t>LOA Conversion (MMBtu)</t>
  </si>
  <si>
    <r>
      <t xml:space="preserve">Table of Contents: </t>
    </r>
    <r>
      <rPr>
        <i/>
        <sz val="11"/>
        <color theme="1"/>
        <rFont val="Arial"/>
        <family val="2"/>
      </rPr>
      <t>Click to jump to the sheet</t>
    </r>
  </si>
  <si>
    <t>Overview:</t>
  </si>
  <si>
    <t>To Submit:</t>
  </si>
  <si>
    <t>LOA and Weighted EF for Engines Reporting in HP-HR</t>
  </si>
  <si>
    <t>Example 1</t>
  </si>
  <si>
    <t xml:space="preserve">For reporting emissions to MECT, the LOA and EF should be provided in units that correspond to the facility's Emission Specification for Attainment Demonstration (ESAD) found in 30 Texas Administrative Code Chapter 117. For engines, units should be reported in terms of hp-hr. Most additional facilities (e.g., boilers, heaters, turbines, etc.) should have LOA and EF in MMBtu. </t>
  </si>
  <si>
    <t>1. A copy of the worksheet(s) with the inputs should be provided as an attachment to the MECT Annual Compliance Report through the State of Texas Environmental Electronic Reporting System (STEERS).</t>
  </si>
  <si>
    <t xml:space="preserve">See the link below for additional information about submitting via FTPS: </t>
  </si>
  <si>
    <t>For each facility identification number (FIN) entered, complete each cell from left to right</t>
  </si>
  <si>
    <t>Gray cells will auto-calculate based on the inputs to the blank cells</t>
  </si>
  <si>
    <t>Yellow cells are the final values LOA and EF values that should be entered for the FIN in the Annual Compliance Report</t>
  </si>
  <si>
    <t>Example Table</t>
  </si>
  <si>
    <t>1. LOA and Weighted EF for Engines Reporting in HP-HR Table</t>
  </si>
  <si>
    <t>Blank cells require data input or selection from a drop-down menu</t>
  </si>
  <si>
    <r>
      <t>Fuel Use 1 (scf/yr or gal/yr)</t>
    </r>
    <r>
      <rPr>
        <b/>
        <vertAlign val="superscript"/>
        <sz val="11"/>
        <rFont val="Arial"/>
        <family val="2"/>
      </rPr>
      <t>(a)</t>
    </r>
  </si>
  <si>
    <r>
      <t>Heating Value 1 (Btu/scf or Btu/gal)</t>
    </r>
    <r>
      <rPr>
        <b/>
        <vertAlign val="superscript"/>
        <sz val="11"/>
        <rFont val="Arial"/>
        <family val="2"/>
      </rPr>
      <t>(b)</t>
    </r>
  </si>
  <si>
    <r>
      <t>Fuel Consumption Factor 1 (Btu/hp-hr)</t>
    </r>
    <r>
      <rPr>
        <b/>
        <vertAlign val="superscript"/>
        <sz val="11"/>
        <rFont val="Arial"/>
        <family val="2"/>
      </rPr>
      <t>(c)</t>
    </r>
  </si>
  <si>
    <r>
      <t>LOA 1 (hp-hr/yr)</t>
    </r>
    <r>
      <rPr>
        <b/>
        <vertAlign val="superscript"/>
        <sz val="11"/>
        <rFont val="Arial"/>
        <family val="2"/>
      </rPr>
      <t xml:space="preserve"> (d)</t>
    </r>
  </si>
  <si>
    <r>
      <t>Fuel Use 2 (scf/yr or gal/yr)</t>
    </r>
    <r>
      <rPr>
        <b/>
        <vertAlign val="superscript"/>
        <sz val="11"/>
        <rFont val="Arial"/>
        <family val="2"/>
      </rPr>
      <t>(e)</t>
    </r>
  </si>
  <si>
    <r>
      <t>Heating Value 2 (Btu/scf or Btu/gal)</t>
    </r>
    <r>
      <rPr>
        <b/>
        <vertAlign val="superscript"/>
        <sz val="11"/>
        <rFont val="Arial"/>
        <family val="2"/>
      </rPr>
      <t>(b)</t>
    </r>
  </si>
  <si>
    <r>
      <t>Fuel Consumption Factor 2 (Btu/hp-hr)</t>
    </r>
    <r>
      <rPr>
        <b/>
        <vertAlign val="superscript"/>
        <sz val="11"/>
        <rFont val="Arial"/>
        <family val="2"/>
      </rPr>
      <t>(c)</t>
    </r>
  </si>
  <si>
    <r>
      <t xml:space="preserve">LOA 2 (hp-hr/yr) </t>
    </r>
    <r>
      <rPr>
        <b/>
        <vertAlign val="superscript"/>
        <sz val="11"/>
        <rFont val="Arial"/>
        <family val="2"/>
      </rPr>
      <t>(d)</t>
    </r>
  </si>
  <si>
    <t>Table Code Index</t>
  </si>
  <si>
    <t>(a) Fuel Use from January 1 of the control period to the date that the new stack test was conducted</t>
  </si>
  <si>
    <t>(b) Higher heating value of the fuel used</t>
  </si>
  <si>
    <t>(c) Fuel Consumption Factor, or Heat Rate, of the engine</t>
  </si>
  <si>
    <t>(d) LOA is calculated using the following equation: ((Fuel Use)*(Heating Value))/(Fuel Consumption Factor)</t>
  </si>
  <si>
    <t>(e) Fuel Use from the date the new stack test was conducted to December 31 of the control period</t>
  </si>
  <si>
    <t>The weighted emission factor is calculated using the following equation:</t>
  </si>
  <si>
    <t>LOA for Engines Reporting in HP-HR</t>
  </si>
  <si>
    <r>
      <t>Fuel Use (scf/yr or gal/yr)</t>
    </r>
    <r>
      <rPr>
        <vertAlign val="superscript"/>
        <sz val="11"/>
        <rFont val="Arial"/>
        <family val="2"/>
      </rPr>
      <t>(a)</t>
    </r>
  </si>
  <si>
    <r>
      <t>Heating Value (Btu/scf or Btu/gal)</t>
    </r>
    <r>
      <rPr>
        <vertAlign val="superscript"/>
        <sz val="11"/>
        <rFont val="Arial"/>
        <family val="2"/>
      </rPr>
      <t>(b)</t>
    </r>
  </si>
  <si>
    <r>
      <t>Fuel Consumption Factor (Btu/hp-hr)</t>
    </r>
    <r>
      <rPr>
        <vertAlign val="superscript"/>
        <sz val="11"/>
        <rFont val="Arial"/>
        <family val="2"/>
      </rPr>
      <t>(c)</t>
    </r>
  </si>
  <si>
    <t>(a) Fuel Use for the entire control period</t>
  </si>
  <si>
    <r>
      <t>LOA Total (hp-hr/yr)</t>
    </r>
    <r>
      <rPr>
        <vertAlign val="superscript"/>
        <sz val="11"/>
        <rFont val="Arial"/>
        <family val="2"/>
      </rPr>
      <t>(d)</t>
    </r>
  </si>
  <si>
    <r>
      <t>LOA Total (hp-hr/yr)</t>
    </r>
    <r>
      <rPr>
        <b/>
        <vertAlign val="superscript"/>
        <sz val="11"/>
        <color theme="1"/>
        <rFont val="Arial"/>
        <family val="2"/>
      </rPr>
      <t>(d)</t>
    </r>
  </si>
  <si>
    <t>LOA and Weighted EF for Facilities Reporting in MMBtu</t>
  </si>
  <si>
    <t>LOA for Facilities Reporting in MMBtu</t>
  </si>
  <si>
    <r>
      <t>LOA Total (MMBtu/yr)</t>
    </r>
    <r>
      <rPr>
        <vertAlign val="superscript"/>
        <sz val="11"/>
        <rFont val="Arial"/>
        <family val="2"/>
      </rPr>
      <t>(c)</t>
    </r>
  </si>
  <si>
    <t>(c) LOA is calculated using the following equation: ((Fuel Use)*(Heating Value))/1000000</t>
  </si>
  <si>
    <t>Yellow cells are the final LOA values that should be entered for the FIN in the Annual Compliance Report</t>
  </si>
  <si>
    <r>
      <t>LOA Total (MMBtu/yr)</t>
    </r>
    <r>
      <rPr>
        <b/>
        <vertAlign val="superscript"/>
        <sz val="11"/>
        <color theme="1"/>
        <rFont val="Arial"/>
        <family val="2"/>
      </rPr>
      <t>(c)</t>
    </r>
  </si>
  <si>
    <t>1. LOA and Weighted EF for Facilities Reporting in MMBtu Table</t>
  </si>
  <si>
    <r>
      <t>Fuel Use 1 (scf/yr or gal/yr)</t>
    </r>
    <r>
      <rPr>
        <vertAlign val="superscript"/>
        <sz val="11"/>
        <rFont val="Arial"/>
        <family val="2"/>
      </rPr>
      <t>(a)</t>
    </r>
  </si>
  <si>
    <r>
      <t>Heating Value 1 (Btu/scf or Btu/gal)</t>
    </r>
    <r>
      <rPr>
        <vertAlign val="superscript"/>
        <sz val="11"/>
        <rFont val="Arial"/>
        <family val="2"/>
      </rPr>
      <t>(b)</t>
    </r>
  </si>
  <si>
    <r>
      <t>LOA 1 (MMBtu/yr)</t>
    </r>
    <r>
      <rPr>
        <vertAlign val="superscript"/>
        <sz val="11"/>
        <rFont val="Arial"/>
        <family val="2"/>
      </rPr>
      <t xml:space="preserve"> (c)</t>
    </r>
  </si>
  <si>
    <r>
      <t>Fuel Use 2 (scf/yr or gal/yr)</t>
    </r>
    <r>
      <rPr>
        <vertAlign val="superscript"/>
        <sz val="11"/>
        <rFont val="Arial"/>
        <family val="2"/>
      </rPr>
      <t>(d)</t>
    </r>
  </si>
  <si>
    <r>
      <t>Heating Value 2 (Btu/scf or Btu/gal)</t>
    </r>
    <r>
      <rPr>
        <vertAlign val="superscript"/>
        <sz val="11"/>
        <rFont val="Arial"/>
        <family val="2"/>
      </rPr>
      <t>(b)</t>
    </r>
  </si>
  <si>
    <r>
      <t xml:space="preserve">LOA 2 (MMBtu/yr) </t>
    </r>
    <r>
      <rPr>
        <vertAlign val="superscript"/>
        <sz val="11"/>
        <rFont val="Arial"/>
        <family val="2"/>
      </rPr>
      <t>(c)</t>
    </r>
  </si>
  <si>
    <r>
      <t>LOA 1 (MMBtu/yr)</t>
    </r>
    <r>
      <rPr>
        <b/>
        <vertAlign val="superscript"/>
        <sz val="11"/>
        <rFont val="Arial"/>
        <family val="2"/>
      </rPr>
      <t xml:space="preserve"> (c)</t>
    </r>
  </si>
  <si>
    <r>
      <t>Fuel Use 2 (scf/yr or gal/yr)</t>
    </r>
    <r>
      <rPr>
        <b/>
        <vertAlign val="superscript"/>
        <sz val="11"/>
        <rFont val="Arial"/>
        <family val="2"/>
      </rPr>
      <t>(d)</t>
    </r>
  </si>
  <si>
    <r>
      <t xml:space="preserve">LOA 2 (MMBtu/yr) </t>
    </r>
    <r>
      <rPr>
        <b/>
        <vertAlign val="superscript"/>
        <sz val="11"/>
        <rFont val="Arial"/>
        <family val="2"/>
      </rPr>
      <t>(c)</t>
    </r>
  </si>
  <si>
    <t>(d) Fuel Use from the date the new stack test was conducted to December 31 of the control period</t>
  </si>
  <si>
    <t>1. LOA for Engines Reporting in HP-HR Table</t>
  </si>
  <si>
    <t>1. LOA for Facilities Reporting in MMBtu Table</t>
  </si>
  <si>
    <r>
      <t>Fuel Use  (scf/yr or gal/yr)</t>
    </r>
    <r>
      <rPr>
        <b/>
        <vertAlign val="superscript"/>
        <sz val="11"/>
        <rFont val="Arial"/>
        <family val="2"/>
      </rPr>
      <t>(a)</t>
    </r>
  </si>
  <si>
    <r>
      <t>Heating Value  (Btu/scf or Btu/gal)</t>
    </r>
    <r>
      <rPr>
        <b/>
        <vertAlign val="superscript"/>
        <sz val="11"/>
        <rFont val="Arial"/>
        <family val="2"/>
      </rPr>
      <t>(b)</t>
    </r>
  </si>
  <si>
    <r>
      <t>Fuel Consumption Factor  (Btu/hp-hr)</t>
    </r>
    <r>
      <rPr>
        <b/>
        <vertAlign val="superscript"/>
        <sz val="11"/>
        <rFont val="Arial"/>
        <family val="2"/>
      </rPr>
      <t>(c)</t>
    </r>
  </si>
  <si>
    <r>
      <t>Fuel Consumption Factor 1 (Btu/hp-hr)</t>
    </r>
    <r>
      <rPr>
        <vertAlign val="superscript"/>
        <sz val="11"/>
        <rFont val="Arial"/>
        <family val="2"/>
      </rPr>
      <t>(c)</t>
    </r>
  </si>
  <si>
    <r>
      <t>LOA 1 (hp-hr/yr)</t>
    </r>
    <r>
      <rPr>
        <vertAlign val="superscript"/>
        <sz val="11"/>
        <rFont val="Arial"/>
        <family val="2"/>
      </rPr>
      <t xml:space="preserve"> (d)</t>
    </r>
  </si>
  <si>
    <r>
      <t>Fuel Use 2 (scf/yr or gal/yr)</t>
    </r>
    <r>
      <rPr>
        <vertAlign val="superscript"/>
        <sz val="11"/>
        <rFont val="Arial"/>
        <family val="2"/>
      </rPr>
      <t>(e)</t>
    </r>
  </si>
  <si>
    <r>
      <t>Fuel Consumption Factor 2 (Btu/hp-hr)</t>
    </r>
    <r>
      <rPr>
        <vertAlign val="superscript"/>
        <sz val="11"/>
        <rFont val="Arial"/>
        <family val="2"/>
      </rPr>
      <t>(c)</t>
    </r>
  </si>
  <si>
    <r>
      <t xml:space="preserve">LOA 2 (hp-hr/yr) </t>
    </r>
    <r>
      <rPr>
        <vertAlign val="superscript"/>
        <sz val="11"/>
        <rFont val="Arial"/>
        <family val="2"/>
      </rPr>
      <t>(d)</t>
    </r>
  </si>
  <si>
    <r>
      <t xml:space="preserve">Mass Emissions Cap and Trade (MECT)  Calculation Tool
</t>
    </r>
    <r>
      <rPr>
        <b/>
        <sz val="12"/>
        <color theme="1"/>
        <rFont val="Arial"/>
        <family val="2"/>
      </rPr>
      <t>Mass Emissions Cap and Trade Program
Emissions Banking and Trading Programs
Texas Commission on Environmental Quality</t>
    </r>
  </si>
  <si>
    <t>Under Texas Government Code 559.003(b), individuals are entitled to receive and review any information we collect by means of a form that they complete and file with the TCEQ in a paper or electronic format on the TCEQ website.
If you have questions on how to fill out this form or about the Mass Emissions Cap and Trade Program, please contact us at 512-239-1250.</t>
  </si>
  <si>
    <t>TCEQ Form 20941 – Version 1.0 – Rev. 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</si>
</sst>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6" x14ac:knownFonts="1">
    <font>
      <sz val="11"/>
      <color theme="1"/>
      <name val="Calibri"/>
      <family val="2"/>
      <scheme val="minor"/>
    </font>
    <font>
      <sz val="11"/>
      <color theme="1"/>
      <name val="Arial"/>
      <family val="2"/>
    </font>
    <font>
      <sz val="11"/>
      <color theme="1"/>
      <name val="Arial"/>
      <family val="2"/>
    </font>
    <font>
      <u/>
      <sz val="11"/>
      <color theme="10"/>
      <name val="Calibri"/>
      <family val="2"/>
      <scheme val="minor"/>
    </font>
    <font>
      <i/>
      <sz val="11"/>
      <color theme="1"/>
      <name val="Arial"/>
      <family val="2"/>
    </font>
    <font>
      <sz val="11"/>
      <color theme="1"/>
      <name val="Arial"/>
      <family val="2"/>
    </font>
    <font>
      <u/>
      <sz val="11"/>
      <color theme="10"/>
      <name val="Arial"/>
      <family val="2"/>
    </font>
    <font>
      <sz val="11"/>
      <name val="Arial"/>
      <family val="2"/>
    </font>
    <font>
      <sz val="14"/>
      <color theme="1"/>
      <name val="Arial"/>
      <family val="2"/>
    </font>
    <font>
      <b/>
      <sz val="14"/>
      <color theme="1"/>
      <name val="Arial"/>
      <family val="2"/>
    </font>
    <font>
      <b/>
      <sz val="11"/>
      <color theme="1"/>
      <name val="Arial"/>
      <family val="2"/>
    </font>
    <font>
      <b/>
      <sz val="11"/>
      <name val="Arial"/>
      <family val="2"/>
    </font>
    <font>
      <vertAlign val="superscript"/>
      <sz val="11"/>
      <name val="Arial"/>
      <family val="2"/>
    </font>
    <font>
      <b/>
      <vertAlign val="superscript"/>
      <sz val="11"/>
      <name val="Arial"/>
      <family val="2"/>
    </font>
    <font>
      <b/>
      <vertAlign val="superscript"/>
      <sz val="11"/>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auto="1"/>
      </top>
      <bottom style="medium">
        <color auto="1"/>
      </bottom>
      <diagonal/>
    </border>
    <border>
      <left/>
      <right style="medium">
        <color auto="1"/>
      </right>
      <top style="medium">
        <color indexed="64"/>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right/>
      <top style="medium">
        <color auto="1"/>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auto="1"/>
      </top>
      <bottom/>
      <diagonal/>
    </border>
    <border>
      <left/>
      <right style="thin">
        <color indexed="64"/>
      </right>
      <top/>
      <bottom style="thick">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ck">
        <color indexed="64"/>
      </top>
      <bottom style="thick">
        <color indexed="64"/>
      </bottom>
      <diagonal/>
    </border>
    <border>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75">
    <xf numFmtId="0" fontId="0" fillId="0" borderId="0" xfId="0"/>
    <xf numFmtId="0" fontId="4" fillId="0" borderId="0" xfId="0" applyFont="1" applyAlignment="1">
      <alignment vertical="top"/>
    </xf>
    <xf numFmtId="0" fontId="5" fillId="0" borderId="0" xfId="0" applyFont="1"/>
    <xf numFmtId="0" fontId="5" fillId="0" borderId="0" xfId="0" applyFont="1" applyAlignment="1">
      <alignment vertical="top"/>
    </xf>
    <xf numFmtId="0" fontId="5" fillId="0" borderId="0" xfId="0" applyFont="1" applyAlignment="1">
      <alignment horizontal="left" wrapText="1"/>
    </xf>
    <xf numFmtId="0" fontId="10" fillId="0" borderId="7" xfId="0" applyFont="1" applyBorder="1" applyAlignment="1">
      <alignment horizontal="left" wrapText="1"/>
    </xf>
    <xf numFmtId="0" fontId="5" fillId="4" borderId="8" xfId="0" applyFont="1" applyFill="1" applyBorder="1" applyAlignment="1">
      <alignment vertical="top" wrapText="1"/>
    </xf>
    <xf numFmtId="0" fontId="5" fillId="4" borderId="8" xfId="0" applyFont="1" applyFill="1" applyBorder="1" applyAlignment="1">
      <alignment horizontal="left" vertical="top" wrapText="1" indent="2"/>
    </xf>
    <xf numFmtId="0" fontId="5" fillId="4" borderId="8" xfId="0" applyFont="1" applyFill="1" applyBorder="1" applyAlignment="1">
      <alignment horizontal="left" vertical="top" wrapText="1"/>
    </xf>
    <xf numFmtId="0" fontId="6" fillId="4" borderId="8" xfId="1" applyFont="1" applyFill="1" applyBorder="1" applyAlignment="1">
      <alignment vertical="top" wrapText="1"/>
    </xf>
    <xf numFmtId="0" fontId="10" fillId="0" borderId="7" xfId="0" applyFont="1" applyBorder="1" applyAlignment="1">
      <alignment vertical="top" wrapText="1"/>
    </xf>
    <xf numFmtId="0" fontId="5" fillId="4" borderId="8" xfId="0" applyFont="1" applyFill="1" applyBorder="1" applyAlignment="1">
      <alignment horizontal="left" wrapText="1"/>
    </xf>
    <xf numFmtId="0" fontId="6" fillId="4" borderId="10" xfId="1" applyFont="1" applyFill="1" applyBorder="1" applyAlignment="1">
      <alignment horizontal="left" vertical="top" wrapText="1" indent="1"/>
    </xf>
    <xf numFmtId="0" fontId="6" fillId="4" borderId="11" xfId="1" applyFont="1" applyFill="1" applyBorder="1" applyAlignment="1">
      <alignment horizontal="left" wrapText="1" indent="1"/>
    </xf>
    <xf numFmtId="0" fontId="6" fillId="4" borderId="12" xfId="1" applyFont="1" applyFill="1" applyBorder="1" applyAlignment="1">
      <alignment horizontal="left" wrapText="1" indent="1"/>
    </xf>
    <xf numFmtId="0" fontId="8" fillId="0" borderId="0" xfId="0" applyFont="1"/>
    <xf numFmtId="0" fontId="9" fillId="3" borderId="9" xfId="0" applyFont="1" applyFill="1" applyBorder="1"/>
    <xf numFmtId="0" fontId="8" fillId="3" borderId="9" xfId="0" applyFont="1" applyFill="1" applyBorder="1"/>
    <xf numFmtId="0" fontId="8" fillId="3" borderId="7" xfId="0" applyFont="1" applyFill="1" applyBorder="1"/>
    <xf numFmtId="0" fontId="10" fillId="4" borderId="9" xfId="0" applyFont="1" applyFill="1" applyBorder="1"/>
    <xf numFmtId="0" fontId="5" fillId="4" borderId="9" xfId="0" applyFont="1" applyFill="1" applyBorder="1"/>
    <xf numFmtId="0" fontId="5" fillId="4" borderId="7" xfId="0" applyFont="1" applyFill="1" applyBorder="1"/>
    <xf numFmtId="0" fontId="7" fillId="4" borderId="6"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wrapText="1"/>
    </xf>
    <xf numFmtId="0" fontId="7" fillId="4" borderId="1" xfId="0" applyFont="1" applyFill="1" applyBorder="1" applyAlignment="1">
      <alignment wrapText="1"/>
    </xf>
    <xf numFmtId="0" fontId="7" fillId="4" borderId="5" xfId="0" applyFont="1" applyFill="1" applyBorder="1" applyAlignment="1">
      <alignment wrapText="1"/>
    </xf>
    <xf numFmtId="0" fontId="7" fillId="4" borderId="2" xfId="0" applyFont="1" applyFill="1" applyBorder="1" applyAlignment="1">
      <alignment wrapText="1"/>
    </xf>
    <xf numFmtId="0" fontId="11" fillId="4" borderId="6"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7" fillId="2" borderId="1" xfId="0" applyFont="1" applyFill="1" applyBorder="1" applyAlignment="1">
      <alignment wrapText="1"/>
    </xf>
    <xf numFmtId="0" fontId="5" fillId="5" borderId="1" xfId="0" applyFont="1" applyFill="1" applyBorder="1" applyAlignment="1">
      <alignment wrapText="1"/>
    </xf>
    <xf numFmtId="164" fontId="5" fillId="5" borderId="1" xfId="0" applyNumberFormat="1" applyFont="1" applyFill="1" applyBorder="1" applyAlignment="1">
      <alignment wrapText="1"/>
    </xf>
    <xf numFmtId="164" fontId="7" fillId="4" borderId="1" xfId="0" applyNumberFormat="1" applyFont="1" applyFill="1" applyBorder="1" applyAlignment="1">
      <alignment wrapText="1"/>
    </xf>
    <xf numFmtId="0" fontId="5" fillId="4" borderId="0" xfId="0" applyFont="1" applyFill="1" applyBorder="1"/>
    <xf numFmtId="0" fontId="5" fillId="4" borderId="0" xfId="0" applyFont="1" applyFill="1" applyBorder="1" applyAlignment="1">
      <alignment horizontal="left" indent="2"/>
    </xf>
    <xf numFmtId="0" fontId="10" fillId="3" borderId="14" xfId="0" applyFont="1" applyFill="1" applyBorder="1"/>
    <xf numFmtId="0" fontId="10" fillId="3" borderId="13" xfId="0" applyFont="1" applyFill="1" applyBorder="1"/>
    <xf numFmtId="0" fontId="5" fillId="4" borderId="15" xfId="0" applyFont="1" applyFill="1" applyBorder="1"/>
    <xf numFmtId="0" fontId="5" fillId="4" borderId="16" xfId="0" applyFont="1" applyFill="1" applyBorder="1"/>
    <xf numFmtId="0" fontId="5" fillId="4" borderId="8" xfId="0" applyFont="1" applyFill="1" applyBorder="1"/>
    <xf numFmtId="0" fontId="5" fillId="4" borderId="17" xfId="0" applyFont="1" applyFill="1" applyBorder="1"/>
    <xf numFmtId="0" fontId="5" fillId="4" borderId="18" xfId="0" applyFont="1" applyFill="1" applyBorder="1"/>
    <xf numFmtId="164" fontId="7" fillId="4" borderId="2" xfId="0" applyNumberFormat="1" applyFont="1" applyFill="1" applyBorder="1" applyAlignment="1">
      <alignment wrapText="1"/>
    </xf>
    <xf numFmtId="0" fontId="7" fillId="2" borderId="2" xfId="0" applyFont="1" applyFill="1" applyBorder="1" applyAlignment="1">
      <alignment wrapText="1"/>
    </xf>
    <xf numFmtId="0" fontId="5" fillId="5" borderId="2" xfId="0" applyFont="1" applyFill="1" applyBorder="1" applyAlignment="1">
      <alignment wrapText="1"/>
    </xf>
    <xf numFmtId="164" fontId="5" fillId="5" borderId="2" xfId="0" applyNumberFormat="1" applyFont="1" applyFill="1" applyBorder="1" applyAlignment="1">
      <alignment wrapText="1"/>
    </xf>
    <xf numFmtId="0" fontId="10" fillId="3" borderId="9" xfId="0" applyFont="1" applyFill="1" applyBorder="1"/>
    <xf numFmtId="0" fontId="10" fillId="3" borderId="7" xfId="0" applyFont="1" applyFill="1" applyBorder="1"/>
    <xf numFmtId="0" fontId="8" fillId="3" borderId="20" xfId="0" applyFont="1" applyFill="1" applyBorder="1"/>
    <xf numFmtId="0" fontId="5" fillId="4" borderId="20" xfId="0" applyFont="1" applyFill="1" applyBorder="1"/>
    <xf numFmtId="0" fontId="5" fillId="4" borderId="21" xfId="0" applyFont="1" applyFill="1" applyBorder="1"/>
    <xf numFmtId="0" fontId="5" fillId="4" borderId="19" xfId="0" applyFont="1" applyFill="1" applyBorder="1"/>
    <xf numFmtId="0" fontId="5" fillId="4" borderId="22" xfId="0" applyFont="1" applyFill="1" applyBorder="1"/>
    <xf numFmtId="0" fontId="5" fillId="3" borderId="24" xfId="0" applyFont="1" applyFill="1" applyBorder="1" applyAlignment="1">
      <alignment wrapText="1"/>
    </xf>
    <xf numFmtId="0" fontId="10" fillId="5"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5" fillId="4" borderId="18" xfId="0" applyFont="1" applyFill="1" applyBorder="1" applyAlignment="1"/>
    <xf numFmtId="0" fontId="9" fillId="3" borderId="20" xfId="0" applyFont="1" applyFill="1" applyBorder="1"/>
    <xf numFmtId="0" fontId="10" fillId="3" borderId="25" xfId="0" applyFont="1" applyFill="1" applyBorder="1"/>
    <xf numFmtId="0" fontId="5" fillId="3" borderId="26" xfId="0" applyFont="1" applyFill="1" applyBorder="1" applyAlignment="1">
      <alignment wrapText="1"/>
    </xf>
    <xf numFmtId="0" fontId="10" fillId="3" borderId="24" xfId="0" applyFont="1" applyFill="1" applyBorder="1"/>
    <xf numFmtId="0" fontId="7" fillId="4" borderId="23" xfId="0" applyFont="1" applyFill="1" applyBorder="1" applyAlignment="1">
      <alignment wrapText="1"/>
    </xf>
    <xf numFmtId="164" fontId="7" fillId="2" borderId="1" xfId="0" applyNumberFormat="1" applyFont="1" applyFill="1" applyBorder="1" applyAlignment="1">
      <alignment wrapText="1"/>
    </xf>
    <xf numFmtId="164" fontId="5" fillId="5" borderId="23" xfId="0" applyNumberFormat="1" applyFont="1" applyFill="1" applyBorder="1" applyAlignment="1">
      <alignment wrapText="1"/>
    </xf>
    <xf numFmtId="0" fontId="0" fillId="0" borderId="0" xfId="0" applyFont="1"/>
    <xf numFmtId="0" fontId="10" fillId="3" borderId="16" xfId="0" applyFont="1" applyFill="1" applyBorder="1"/>
    <xf numFmtId="0" fontId="11" fillId="4" borderId="1" xfId="0" applyFont="1" applyFill="1" applyBorder="1" applyAlignment="1">
      <alignment horizontal="center" vertical="center" wrapText="1"/>
    </xf>
    <xf numFmtId="0" fontId="9" fillId="3" borderId="7" xfId="0" applyFont="1" applyFill="1" applyBorder="1" applyAlignment="1">
      <alignment horizontal="center" wrapText="1"/>
    </xf>
    <xf numFmtId="0" fontId="7" fillId="0" borderId="8" xfId="1" applyFont="1" applyFill="1" applyBorder="1" applyAlignment="1">
      <alignment vertical="top" wrapText="1"/>
    </xf>
    <xf numFmtId="0" fontId="2" fillId="0" borderId="7" xfId="0" applyFont="1" applyFill="1" applyBorder="1" applyAlignment="1">
      <alignment horizontal="left" wrapText="1"/>
    </xf>
    <xf numFmtId="0" fontId="7" fillId="4" borderId="4" xfId="0"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7" fillId="4" borderId="5" xfId="0" applyFont="1" applyFill="1" applyBorder="1" applyAlignment="1" applyProtection="1">
      <alignment wrapText="1"/>
      <protection locked="0"/>
    </xf>
    <xf numFmtId="0" fontId="7" fillId="4" borderId="2" xfId="0" applyFont="1" applyFill="1" applyBorder="1" applyAlignment="1" applyProtection="1">
      <alignment wrapText="1"/>
      <protection locked="0"/>
    </xf>
  </cellXfs>
  <cellStyles count="2">
    <cellStyle name="Hyperlink" xfId="1" builtinId="8"/>
    <cellStyle name="Normal" xfId="0" builtinId="0"/>
  </cellStyles>
  <dxfs count="96">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sz val="11"/>
        <name val="Arial"/>
        <family val="2"/>
        <scheme val="none"/>
      </font>
    </dxf>
    <dxf>
      <border diagonalUp="0" diagonalDown="0">
        <left style="thin">
          <color indexed="64"/>
        </left>
        <right style="thin">
          <color indexed="64"/>
        </right>
        <top style="thin">
          <color indexed="64"/>
        </top>
        <bottom style="thin">
          <color indexed="64"/>
        </bottom>
      </border>
    </dxf>
    <dxf>
      <font>
        <strike val="0"/>
        <outline val="0"/>
        <shadow val="0"/>
        <sz val="11"/>
        <name val="Arial"/>
        <family val="2"/>
        <scheme val="none"/>
      </font>
      <alignment horizontal="general" vertical="bottom" textRotation="0" wrapText="1" indent="0" justifyLastLine="0" shrinkToFit="0" readingOrder="0"/>
    </dxf>
    <dxf>
      <border>
        <bottom style="thin">
          <color indexed="64"/>
        </bottom>
      </border>
    </dxf>
    <dxf>
      <font>
        <strike val="0"/>
        <outline val="0"/>
        <shadow val="0"/>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sz val="11"/>
        <name val="Arial"/>
        <family val="2"/>
        <scheme val="none"/>
      </font>
    </dxf>
    <dxf>
      <border diagonalUp="0" diagonalDown="0">
        <left style="thin">
          <color indexed="64"/>
        </left>
        <right style="thin">
          <color indexed="64"/>
        </right>
        <top style="thin">
          <color indexed="64"/>
        </top>
        <bottom style="thin">
          <color indexed="64"/>
        </bottom>
      </border>
    </dxf>
    <dxf>
      <font>
        <strike val="0"/>
        <outline val="0"/>
        <shadow val="0"/>
        <sz val="11"/>
        <name val="Arial"/>
        <family val="2"/>
        <scheme val="none"/>
      </font>
      <alignment horizontal="general" vertical="bottom" textRotation="0" wrapText="1" indent="0" justifyLastLine="0" shrinkToFit="0" readingOrder="0"/>
    </dxf>
    <dxf>
      <border>
        <bottom style="thin">
          <color indexed="64"/>
        </bottom>
      </border>
    </dxf>
    <dxf>
      <font>
        <strike val="0"/>
        <outline val="0"/>
        <shadow val="0"/>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sz val="11"/>
        <name val="Arial"/>
        <family val="2"/>
        <scheme val="none"/>
      </font>
    </dxf>
    <dxf>
      <border diagonalUp="0" diagonalDown="0">
        <left style="thin">
          <color indexed="64"/>
        </left>
        <right style="thin">
          <color indexed="64"/>
        </right>
        <top style="thin">
          <color indexed="64"/>
        </top>
        <bottom style="thin">
          <color indexed="64"/>
        </bottom>
      </border>
    </dxf>
    <dxf>
      <font>
        <strike val="0"/>
        <outline val="0"/>
        <shadow val="0"/>
        <sz val="11"/>
        <name val="Arial"/>
        <family val="2"/>
        <scheme val="none"/>
      </font>
      <alignment horizontal="general" vertical="bottom" textRotation="0" wrapText="1" indent="0" justifyLastLine="0" shrinkToFit="0" readingOrder="0"/>
    </dxf>
    <dxf>
      <border>
        <bottom style="thin">
          <color indexed="64"/>
        </bottom>
      </border>
    </dxf>
    <dxf>
      <font>
        <strike val="0"/>
        <outline val="0"/>
        <shadow val="0"/>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sz val="1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1"/>
        <color auto="1"/>
        <name val="Arial"/>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border>
    </dxf>
    <dxf>
      <font>
        <strike val="0"/>
        <outline val="0"/>
        <shadow val="0"/>
        <u val="none"/>
        <sz val="11"/>
        <color auto="1"/>
        <name val="Arial"/>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strike val="0"/>
        <outline val="0"/>
        <shadow val="0"/>
        <sz val="11"/>
        <name val="Arial"/>
        <family val="2"/>
        <scheme val="none"/>
      </font>
    </dxf>
    <dxf>
      <border diagonalUp="0" diagonalDown="0">
        <left style="thin">
          <color indexed="64"/>
        </left>
        <right style="thin">
          <color indexed="64"/>
        </right>
        <top style="thin">
          <color indexed="64"/>
        </top>
        <bottom style="thin">
          <color indexed="64"/>
        </bottom>
      </border>
    </dxf>
    <dxf>
      <font>
        <strike val="0"/>
        <outline val="0"/>
        <shadow val="0"/>
        <sz val="11"/>
        <name val="Arial"/>
        <family val="2"/>
        <scheme val="none"/>
      </font>
      <alignment horizontal="general" vertical="bottom" textRotation="0" wrapText="1" indent="0" justifyLastLine="0" shrinkToFit="0" readingOrder="0"/>
    </dxf>
    <dxf>
      <border>
        <bottom style="thin">
          <color indexed="64"/>
        </bottom>
      </border>
    </dxf>
    <dxf>
      <font>
        <strike val="0"/>
        <outline val="0"/>
        <shadow val="0"/>
        <sz val="1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17319</xdr:colOff>
      <xdr:row>13</xdr:row>
      <xdr:rowOff>112568</xdr:rowOff>
    </xdr:from>
    <xdr:ext cx="5067300" cy="528205"/>
    <mc:AlternateContent xmlns:mc="http://schemas.openxmlformats.org/markup-compatibility/2006" xmlns:a14="http://schemas.microsoft.com/office/drawing/2010/main">
      <mc:Choice Requires="a14">
        <xdr:sp macro="" textlink="">
          <xdr:nvSpPr>
            <xdr:cNvPr id="2" name="TextBox 1" descr="Equation for Weighted Emission Factors. Where the Weighted Emission factor equals the sum of EF1 multiplied by LOA1 and EF2 multiplied by LOA2, divided by the sum of LOA1 and LOA2.">
              <a:extLst>
                <a:ext uri="{FF2B5EF4-FFF2-40B4-BE49-F238E27FC236}">
                  <a16:creationId xmlns:a16="http://schemas.microsoft.com/office/drawing/2014/main" id="{818154D3-CA20-42D7-B90C-2916C1FC5C01}"/>
                </a:ext>
              </a:extLst>
            </xdr:cNvPr>
            <xdr:cNvSpPr txBox="1"/>
          </xdr:nvSpPr>
          <xdr:spPr>
            <a:xfrm>
              <a:off x="17319" y="2580409"/>
              <a:ext cx="5067300" cy="52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𝑾</m:t>
                        </m:r>
                      </m:sub>
                    </m:sSub>
                    <m:r>
                      <a:rPr lang="en-US" sz="1400" b="1" i="1">
                        <a:latin typeface="Cambria Math" panose="02040503050406030204" pitchFamily="18" charset="0"/>
                      </a:rPr>
                      <m:t>=</m:t>
                    </m:r>
                    <m:f>
                      <m:fPr>
                        <m:ctrlPr>
                          <a:rPr lang="en-US" sz="1400" b="1" i="1">
                            <a:latin typeface="Cambria Math" panose="02040503050406030204" pitchFamily="18" charset="0"/>
                          </a:rPr>
                        </m:ctrlPr>
                      </m:fPr>
                      <m:num>
                        <m:d>
                          <m:dPr>
                            <m:ctrlPr>
                              <a:rPr lang="en-US" sz="1400" b="1" i="1">
                                <a:latin typeface="Cambria Math" panose="02040503050406030204" pitchFamily="18" charset="0"/>
                              </a:rPr>
                            </m:ctrlPr>
                          </m:dPr>
                          <m:e>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𝟏</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𝟏</m:t>
                                </m:r>
                              </m:sub>
                            </m:sSub>
                          </m:e>
                        </m:d>
                        <m:r>
                          <a:rPr lang="en-US" sz="1400" b="1" i="1">
                            <a:latin typeface="Cambria Math" panose="02040503050406030204" pitchFamily="18" charset="0"/>
                          </a:rPr>
                          <m:t>+</m:t>
                        </m:r>
                        <m:d>
                          <m:dPr>
                            <m:ctrlPr>
                              <a:rPr lang="en-US" sz="1400" b="1" i="1">
                                <a:latin typeface="Cambria Math" panose="02040503050406030204" pitchFamily="18" charset="0"/>
                              </a:rPr>
                            </m:ctrlPr>
                          </m:dPr>
                          <m:e>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𝟐</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𝟐</m:t>
                                </m:r>
                              </m:sub>
                            </m:sSub>
                          </m:e>
                        </m:d>
                      </m:num>
                      <m:den>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𝟏</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𝟐</m:t>
                            </m:r>
                          </m:sub>
                        </m:sSub>
                      </m:den>
                    </m:f>
                  </m:oMath>
                </m:oMathPara>
              </a14:m>
              <a:endParaRPr lang="en-US" sz="1400" b="1"/>
            </a:p>
            <a:p>
              <a:endParaRPr lang="en-US" sz="1400"/>
            </a:p>
          </xdr:txBody>
        </xdr:sp>
      </mc:Choice>
      <mc:Fallback xmlns="">
        <xdr:sp macro="" textlink="">
          <xdr:nvSpPr>
            <xdr:cNvPr id="2" name="TextBox 1" descr="Equation for Weighted Emission Factors. Where the Weighted Emission factor equals the sum of EF1 multiplied by LOA1 and EF2 multiplied by LOA2, divided by the sum of LOA1 and LOA2.">
              <a:extLst>
                <a:ext uri="{FF2B5EF4-FFF2-40B4-BE49-F238E27FC236}">
                  <a16:creationId xmlns:a16="http://schemas.microsoft.com/office/drawing/2014/main" id="{818154D3-CA20-42D7-B90C-2916C1FC5C01}"/>
                </a:ext>
              </a:extLst>
            </xdr:cNvPr>
            <xdr:cNvSpPr txBox="1"/>
          </xdr:nvSpPr>
          <xdr:spPr>
            <a:xfrm>
              <a:off x="17319" y="2580409"/>
              <a:ext cx="5067300" cy="52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400" b="1" i="0">
                  <a:latin typeface="Cambria Math" panose="02040503050406030204" pitchFamily="18" charset="0"/>
                </a:rPr>
                <a:t>𝑬𝑭_𝑾=((𝑬𝑭_𝟏∗𝑳𝑶𝑨_𝟏 )+(𝑬𝑭_𝟐∗𝑳𝑶𝑨_𝟐 ))/(𝑳𝑶𝑨_𝟏+𝑳𝑶𝑨_𝟐 )</a:t>
              </a:r>
              <a:endParaRPr lang="en-US" sz="1400" b="1"/>
            </a:p>
            <a:p>
              <a:endParaRPr lang="en-US" sz="14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17319</xdr:colOff>
      <xdr:row>12</xdr:row>
      <xdr:rowOff>112568</xdr:rowOff>
    </xdr:from>
    <xdr:ext cx="5067300" cy="528205"/>
    <mc:AlternateContent xmlns:mc="http://schemas.openxmlformats.org/markup-compatibility/2006" xmlns:a14="http://schemas.microsoft.com/office/drawing/2010/main">
      <mc:Choice Requires="a14">
        <xdr:sp macro="" textlink="">
          <xdr:nvSpPr>
            <xdr:cNvPr id="5" name="TextBox 4" descr="Equation for Weighted Emission Factors. Where the Weighted Emission factor equals the sum of EF1 multiplied by LOA1 and EF2 multiplied by LOA2, divided by the sum of LOA1 and LOA2.">
              <a:extLst>
                <a:ext uri="{FF2B5EF4-FFF2-40B4-BE49-F238E27FC236}">
                  <a16:creationId xmlns:a16="http://schemas.microsoft.com/office/drawing/2014/main" id="{6EF3A297-CB33-49D8-960F-509552B9A46B}"/>
                </a:ext>
              </a:extLst>
            </xdr:cNvPr>
            <xdr:cNvSpPr txBox="1"/>
          </xdr:nvSpPr>
          <xdr:spPr>
            <a:xfrm>
              <a:off x="17319" y="2674793"/>
              <a:ext cx="5067300" cy="52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𝑾</m:t>
                        </m:r>
                      </m:sub>
                    </m:sSub>
                    <m:r>
                      <a:rPr lang="en-US" sz="1400" b="1" i="1">
                        <a:latin typeface="Cambria Math" panose="02040503050406030204" pitchFamily="18" charset="0"/>
                      </a:rPr>
                      <m:t>=</m:t>
                    </m:r>
                    <m:f>
                      <m:fPr>
                        <m:ctrlPr>
                          <a:rPr lang="en-US" sz="1400" b="1" i="1">
                            <a:latin typeface="Cambria Math" panose="02040503050406030204" pitchFamily="18" charset="0"/>
                          </a:rPr>
                        </m:ctrlPr>
                      </m:fPr>
                      <m:num>
                        <m:d>
                          <m:dPr>
                            <m:ctrlPr>
                              <a:rPr lang="en-US" sz="1400" b="1" i="1">
                                <a:latin typeface="Cambria Math" panose="02040503050406030204" pitchFamily="18" charset="0"/>
                              </a:rPr>
                            </m:ctrlPr>
                          </m:dPr>
                          <m:e>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𝟏</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𝟏</m:t>
                                </m:r>
                              </m:sub>
                            </m:sSub>
                          </m:e>
                        </m:d>
                        <m:r>
                          <a:rPr lang="en-US" sz="1400" b="1" i="1">
                            <a:latin typeface="Cambria Math" panose="02040503050406030204" pitchFamily="18" charset="0"/>
                          </a:rPr>
                          <m:t>+</m:t>
                        </m:r>
                        <m:d>
                          <m:dPr>
                            <m:ctrlPr>
                              <a:rPr lang="en-US" sz="1400" b="1" i="1">
                                <a:latin typeface="Cambria Math" panose="02040503050406030204" pitchFamily="18" charset="0"/>
                              </a:rPr>
                            </m:ctrlPr>
                          </m:dPr>
                          <m:e>
                            <m:r>
                              <a:rPr lang="en-US" sz="1400" b="1" i="1">
                                <a:latin typeface="Cambria Math" panose="02040503050406030204" pitchFamily="18" charset="0"/>
                              </a:rPr>
                              <m:t>𝑬</m:t>
                            </m:r>
                            <m:sSub>
                              <m:sSubPr>
                                <m:ctrlPr>
                                  <a:rPr lang="en-US" sz="1400" b="1" i="1">
                                    <a:latin typeface="Cambria Math" panose="02040503050406030204" pitchFamily="18" charset="0"/>
                                  </a:rPr>
                                </m:ctrlPr>
                              </m:sSubPr>
                              <m:e>
                                <m:r>
                                  <a:rPr lang="en-US" sz="1400" b="1" i="1">
                                    <a:latin typeface="Cambria Math" panose="02040503050406030204" pitchFamily="18" charset="0"/>
                                  </a:rPr>
                                  <m:t>𝑭</m:t>
                                </m:r>
                              </m:e>
                              <m:sub>
                                <m:r>
                                  <a:rPr lang="en-US" sz="1400" b="1" i="1">
                                    <a:latin typeface="Cambria Math" panose="02040503050406030204" pitchFamily="18" charset="0"/>
                                  </a:rPr>
                                  <m:t>𝟐</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𝟐</m:t>
                                </m:r>
                              </m:sub>
                            </m:sSub>
                          </m:e>
                        </m:d>
                      </m:num>
                      <m:den>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𝟏</m:t>
                            </m:r>
                          </m:sub>
                        </m:sSub>
                        <m:r>
                          <a:rPr lang="en-US" sz="1400" b="1" i="1">
                            <a:latin typeface="Cambria Math" panose="02040503050406030204" pitchFamily="18" charset="0"/>
                          </a:rPr>
                          <m:t>+</m:t>
                        </m:r>
                        <m:r>
                          <a:rPr lang="en-US" sz="1400" b="1" i="1">
                            <a:latin typeface="Cambria Math" panose="02040503050406030204" pitchFamily="18" charset="0"/>
                          </a:rPr>
                          <m:t>𝑳𝑶</m:t>
                        </m:r>
                        <m:sSub>
                          <m:sSubPr>
                            <m:ctrlPr>
                              <a:rPr lang="en-US" sz="1400" b="1" i="1">
                                <a:latin typeface="Cambria Math" panose="02040503050406030204" pitchFamily="18" charset="0"/>
                              </a:rPr>
                            </m:ctrlPr>
                          </m:sSubPr>
                          <m:e>
                            <m:r>
                              <a:rPr lang="en-US" sz="1400" b="1" i="1">
                                <a:latin typeface="Cambria Math" panose="02040503050406030204" pitchFamily="18" charset="0"/>
                              </a:rPr>
                              <m:t>𝑨</m:t>
                            </m:r>
                          </m:e>
                          <m:sub>
                            <m:r>
                              <a:rPr lang="en-US" sz="1400" b="1" i="1">
                                <a:latin typeface="Cambria Math" panose="02040503050406030204" pitchFamily="18" charset="0"/>
                              </a:rPr>
                              <m:t>𝟐</m:t>
                            </m:r>
                          </m:sub>
                        </m:sSub>
                      </m:den>
                    </m:f>
                  </m:oMath>
                </m:oMathPara>
              </a14:m>
              <a:endParaRPr lang="en-US" sz="1400" b="1"/>
            </a:p>
            <a:p>
              <a:endParaRPr lang="en-US" sz="1400"/>
            </a:p>
          </xdr:txBody>
        </xdr:sp>
      </mc:Choice>
      <mc:Fallback xmlns="">
        <xdr:sp macro="" textlink="">
          <xdr:nvSpPr>
            <xdr:cNvPr id="5" name="TextBox 4" descr="Equation for Weighted Emission Factors. Where the Weighted Emission factor equals the sum of EF1 multiplied by LOA1 and EF2 multiplied by LOA2, divided by the sum of LOA1 and LOA2.">
              <a:extLst>
                <a:ext uri="{FF2B5EF4-FFF2-40B4-BE49-F238E27FC236}">
                  <a16:creationId xmlns:a16="http://schemas.microsoft.com/office/drawing/2014/main" id="{6EF3A297-CB33-49D8-960F-509552B9A46B}"/>
                </a:ext>
              </a:extLst>
            </xdr:cNvPr>
            <xdr:cNvSpPr txBox="1"/>
          </xdr:nvSpPr>
          <xdr:spPr>
            <a:xfrm>
              <a:off x="17319" y="2674793"/>
              <a:ext cx="5067300" cy="528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400" b="1" i="0">
                  <a:latin typeface="Cambria Math" panose="02040503050406030204" pitchFamily="18" charset="0"/>
                </a:rPr>
                <a:t>𝑬𝑭_𝑾=((𝑬𝑭_𝟏∗𝑳𝑶𝑨_𝟏 )+(𝑬𝑭_𝟐∗𝑳𝑶𝑨_𝟐 ))/(𝑳𝑶𝑨_𝟏+𝑳𝑶𝑨_𝟐 )</a:t>
              </a:r>
              <a:endParaRPr lang="en-US" sz="1400" b="1"/>
            </a:p>
            <a:p>
              <a:endParaRPr lang="en-US" sz="1400"/>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835396C-EA0F-42EA-9147-B9791E4085C5}" name="Table6" displayName="Table6" ref="A16:O37" headerRowDxfId="95" dataDxfId="93" totalsRowDxfId="91" headerRowBorderDxfId="94" tableBorderDxfId="92" totalsRowBorderDxfId="90">
  <autoFilter ref="A16:O37" xr:uid="{3F3ACAE7-C41E-459F-A89F-C4F1CE30B30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BAC49A8-39CA-45A2-9913-AB301FE0DE91}" name="FIN" totalsRowLabel="Total" dataDxfId="89" totalsRowDxfId="88"/>
    <tableColumn id="2" xr3:uid="{6680B026-7874-4153-8D84-699FD6F32BB6}" name="Fuel Use 1 (scf/yr or gal/yr)(a)" dataDxfId="87" totalsRowDxfId="86"/>
    <tableColumn id="3" xr3:uid="{CD84CFD8-2A98-4B6D-931D-0C3E0B1A0292}" name="Heating Value 1 (Btu/scf or Btu/gal)(b)" dataDxfId="85" totalsRowDxfId="84"/>
    <tableColumn id="4" xr3:uid="{174A90E1-7941-4D31-973E-24E7012ACAAF}" name="Fuel Consumption Factor 1 (Btu/hp-hr)(c)" dataDxfId="83" totalsRowDxfId="82"/>
    <tableColumn id="23" xr3:uid="{EE152FE0-0ACB-4EC9-830A-B2B22285D71C}" name="Emission Factor 1 Basis" dataDxfId="81" totalsRowDxfId="80"/>
    <tableColumn id="5" xr3:uid="{0B8AC15D-9639-459E-A3F5-31E7F7FC8C4A}" name="Emission Factor 1 (g/hp-hr)" dataDxfId="79" totalsRowDxfId="78"/>
    <tableColumn id="25" xr3:uid="{B64D0246-A23F-4DF4-8A18-6C649AD666C4}" name="LOA 1 (hp-hr/yr) (d)" dataDxfId="77">
      <calculatedColumnFormula>IF(Table6[[#This Row],[Fuel Consumption Factor 1 (Btu/hp-hr)(c)]]="","",((Table6[[#This Row],[Fuel Use 1 (scf/yr or gal/yr)(a)]]*Table6[[#This Row],[Heating Value 1 (Btu/scf or Btu/gal)(b)]])/Table6[[#This Row],[Fuel Consumption Factor 1 (Btu/hp-hr)(c)]]))</calculatedColumnFormula>
    </tableColumn>
    <tableColumn id="6" xr3:uid="{4D6D4224-ED3A-4103-8BC9-0FA79FE4CC79}" name="Fuel Use 2 (scf/yr or gal/yr)(e)" dataDxfId="76" totalsRowDxfId="75"/>
    <tableColumn id="7" xr3:uid="{EDA4A965-7747-4235-810A-C896FC21417D}" name="Heating Value 2 (Btu/scf or Btu/gal)(b)" dataDxfId="74" totalsRowDxfId="73"/>
    <tableColumn id="8" xr3:uid="{94A3F585-BDCE-4A5E-AF48-A1415572CBD5}" name="Fuel Consumption Factor 2 (Btu/hp-hr)(c)" dataDxfId="72" totalsRowDxfId="71"/>
    <tableColumn id="24" xr3:uid="{E830956F-FE13-4155-B9DC-B0877AC34826}" name="Emission Factor 2 Basis" dataDxfId="70" totalsRowDxfId="69"/>
    <tableColumn id="9" xr3:uid="{7BFA6715-EE25-4997-A014-A9C1161E5B97}" name="Emission Factor 2 (g/hp-hr)" dataDxfId="68" totalsRowDxfId="67"/>
    <tableColumn id="26" xr3:uid="{A15FBE9B-4E86-48C2-9BC0-F6D90FDB7529}" name="LOA 2 (hp-hr/yr) (d)" dataDxfId="66" totalsRowDxfId="65">
      <calculatedColumnFormula>IF(Table6[[#This Row],[Fuel Consumption Factor 2 (Btu/hp-hr)(c)]]="","",((Table6[[#This Row],[Fuel Use 2 (scf/yr or gal/yr)(e)]]*Table6[[#This Row],[Heating Value 2 (Btu/scf or Btu/gal)(b)]])/Table6[[#This Row],[Fuel Consumption Factor 2 (Btu/hp-hr)(c)]]))</calculatedColumnFormula>
    </tableColumn>
    <tableColumn id="10" xr3:uid="{7FCEE37E-E557-4C31-8209-1F8663AEA268}" name="LOA Total (hp-hr/yr)" dataDxfId="64" totalsRowDxfId="63">
      <calculatedColumnFormula>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calculatedColumnFormula>
    </tableColumn>
    <tableColumn id="11" xr3:uid="{AEBE9502-1EE5-4C2D-9D3D-49A10B0F0A75}" name="Weighted Emission Factor (g/hp-hr)" dataDxfId="62" totalsRowDxfId="61">
      <calculatedColumnFormula>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calculatedColumnFormula>
    </tableColumn>
  </tableColumns>
  <tableStyleInfo name="TableStyleMedium2" showFirstColumn="1"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BBBF8F3-5C76-4462-89C6-45C5D1814802}" name="Table66" displayName="Table66" ref="A15:M36" headerRowDxfId="60" dataDxfId="58" totalsRowDxfId="56" headerRowBorderDxfId="59" tableBorderDxfId="57" totalsRowBorderDxfId="55">
  <autoFilter ref="A15:M36" xr:uid="{67D88075-6F5D-468C-9EF2-2286DDA3CFA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62DA7B3-648B-4192-B279-181CC0D6E4DF}" name="FIN" totalsRowLabel="Total" dataDxfId="54" totalsRowDxfId="53"/>
    <tableColumn id="2" xr3:uid="{6C5D49C3-1A93-467E-BEFF-8E84013EA94D}" name="Fuel Use 1 (scf/yr or gal/yr)(a)" dataDxfId="52" totalsRowDxfId="51"/>
    <tableColumn id="3" xr3:uid="{E508D29B-67B8-442A-AF63-09468F565FB3}" name="Heating Value 1 (Btu/scf or Btu/gal)(b)" dataDxfId="50" totalsRowDxfId="49"/>
    <tableColumn id="23" xr3:uid="{3D60616D-D394-468E-90D4-A949A3B7E026}" name="Emission Factor 1 Basis" dataDxfId="48" totalsRowDxfId="47"/>
    <tableColumn id="5" xr3:uid="{1D35E732-186B-471C-9948-88CFC6C9E0FB}" name="Emission Factor 1 (lb/MMBtu)" dataDxfId="46" totalsRowDxfId="45"/>
    <tableColumn id="25" xr3:uid="{993D73ED-508B-4075-BB60-864F1124F83C}" name="LOA 1 (MMBtu/yr) (c)" dataDxfId="44">
      <calculatedColumnFormula>IF(#REF!="","",((Table66[[#This Row],[Fuel Use 1 (scf/yr or gal/yr)(a)]]*Table66[[#This Row],[Heating Value 1 (Btu/scf or Btu/gal)(b)]])/#REF!))</calculatedColumnFormula>
    </tableColumn>
    <tableColumn id="6" xr3:uid="{C7D9E376-4B9F-4C17-948E-FF5D2D9ECF95}" name="Fuel Use 2 (scf/yr or gal/yr)(d)" dataDxfId="43" totalsRowDxfId="42"/>
    <tableColumn id="7" xr3:uid="{B5191B7C-FADE-43A6-AF08-2731A8211253}" name="Heating Value 2 (Btu/scf or Btu/gal)(b)" dataDxfId="41" totalsRowDxfId="40"/>
    <tableColumn id="24" xr3:uid="{FFD006FE-BA94-4F49-A63A-72814C80022B}" name="Emission Factor 2 Basis" dataDxfId="39" totalsRowDxfId="38"/>
    <tableColumn id="9" xr3:uid="{C60592C3-9748-4121-AC6F-C77B72436AAB}" name="Emission Factor 2 (lb/MMBtu)" dataDxfId="37" totalsRowDxfId="36"/>
    <tableColumn id="26" xr3:uid="{93322EF1-0B1A-4397-B767-845D1FA68A2F}" name="LOA 2 (MMBtu/yr) (c)" dataDxfId="35" totalsRowDxfId="34">
      <calculatedColumnFormula>IF(#REF!="","",((Table66[[#This Row],[Fuel Use 2 (scf/yr or gal/yr)(d)]]*Table66[[#This Row],[Heating Value 2 (Btu/scf or Btu/gal)(b)]])/#REF!))</calculatedColumnFormula>
    </tableColumn>
    <tableColumn id="10" xr3:uid="{068AF37C-F755-4E16-93A0-4F12FC43B8AE}" name="LOA Total (MMBtu/yr)" dataDxfId="33" totalsRowDxfId="32">
      <calculatedColumnFormula>IF(#REF!="","",(((Table66[[#This Row],[Fuel Use 1 (scf/yr or gal/yr)(a)]]*Table66[[#This Row],[Heating Value 1 (Btu/scf or Btu/gal)(b)]])/#REF!)+((Table66[[#This Row],[Fuel Use 2 (scf/yr or gal/yr)(d)]]*Table66[[#This Row],[Heating Value 2 (Btu/scf or Btu/gal)(b)]])/#REF!)))</calculatedColumnFormula>
    </tableColumn>
    <tableColumn id="11" xr3:uid="{7A25DA37-D582-40F0-B820-05488FBCFB83}" name="Weighted Emission Factor (lb/MMBtu)" dataDxfId="31" totalsRowDxfId="30">
      <calculatedColumnFormula>IF(Table66[[#This Row],[Emission Factor 2 (lb/MMBtu)]]="","", (((((Table66[[#This Row],[Fuel Use 1 (scf/yr or gal/yr)(a)]]*Table66[[#This Row],[Heating Value 1 (Btu/scf or Btu/gal)(b)]])/#REF!)*Table66[[#This Row],[Emission Factor 1 (lb/MMBtu)]])+(((Table66[[#This Row],[Heating Value 2 (Btu/scf or Btu/gal)(b)]]*Table66[[#This Row],[Fuel Use 2 (scf/yr or gal/yr)(d)]])/#REF!)*Table66[[#This Row],[Emission Factor 2 (lb/MMBtu)]]))/Table66[[#This Row],[LOA Total (MMBtu/yr)]]))</calculatedColumnFormula>
    </tableColumn>
  </tableColumns>
  <tableStyleInfo name="TableStyleMedium2" showFirstColumn="1" showLastColumn="0" showRowStripes="1"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D17BAC-BBAD-4812-BE00-561C3F509CC9}" name="Table68" displayName="Table68" ref="A13:E34" headerRowDxfId="29" dataDxfId="27" totalsRowDxfId="25" headerRowBorderDxfId="28" tableBorderDxfId="26" totalsRowBorderDxfId="24">
  <tableColumns count="5">
    <tableColumn id="1" xr3:uid="{4B6647C1-43E4-40E4-956F-587F515BFD9D}" name="FIN" totalsRowLabel="Total" dataDxfId="23" totalsRowDxfId="22"/>
    <tableColumn id="2" xr3:uid="{5C113AC4-1FD9-4A55-B4A1-79961FC715BA}" name="Fuel Use (scf/yr or gal/yr)(a)" dataDxfId="21" totalsRowDxfId="20"/>
    <tableColumn id="3" xr3:uid="{6C3B9F32-7BE1-4AE0-A258-D523E1FEA40B}" name="Heating Value (Btu/scf or Btu/gal)(b)" dataDxfId="19" totalsRowDxfId="18"/>
    <tableColumn id="4" xr3:uid="{70CB6E99-F02E-4064-AB2B-DF15B5066CE4}" name="Fuel Consumption Factor (Btu/hp-hr)(c)" dataDxfId="17" totalsRowDxfId="16"/>
    <tableColumn id="10" xr3:uid="{5BA87013-A1E9-46BE-A181-5407ED697430}" name="LOA Total (hp-hr/yr)(d)" dataDxfId="15" totalsRowDxfId="14">
      <calculatedColumnFormula>IF(Table68[[#This Row],[Fuel Consumption Factor (Btu/hp-hr)(c)]]="","",(((Table68[[#This Row],[Fuel Use (scf/yr or gal/yr)(a)]]*Table68[[#This Row],[Heating Value (Btu/scf or Btu/gal)(b)]])/Table68[[#This Row],[Fuel Consumption Factor (Btu/hp-hr)(c)]])))</calculatedColumnFormula>
    </tableColumn>
  </tableColumns>
  <tableStyleInfo name="TableStyleMedium2" showFirstColumn="1" showLastColumn="0" showRowStripes="1" showColumnStripes="1"/>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1FC4C5-687F-4D7A-9716-61B655B2ABC3}" name="Table689" displayName="Table689" ref="A12:D33" headerRowDxfId="13" dataDxfId="11" totalsRowDxfId="9" headerRowBorderDxfId="12" tableBorderDxfId="10" totalsRowBorderDxfId="8">
  <autoFilter ref="A12:D33" xr:uid="{6C8A61FE-2EFF-450B-9BED-147E8CB5FD4F}">
    <filterColumn colId="0" hiddenButton="1"/>
    <filterColumn colId="1" hiddenButton="1"/>
    <filterColumn colId="2" hiddenButton="1"/>
    <filterColumn colId="3" hiddenButton="1"/>
  </autoFilter>
  <tableColumns count="4">
    <tableColumn id="1" xr3:uid="{16AAAE47-30C3-4127-83FD-15D58C97547E}" name="FIN" totalsRowLabel="Total" dataDxfId="7" totalsRowDxfId="6"/>
    <tableColumn id="2" xr3:uid="{55794F02-745C-4E55-9E23-B8CA37152212}" name="Fuel Use (scf/yr or gal/yr)(a)" dataDxfId="5" totalsRowDxfId="4"/>
    <tableColumn id="3" xr3:uid="{62CAC205-78EF-4B28-9737-675D4115BFDC}" name="Heating Value (Btu/scf or Btu/gal)(b)" dataDxfId="3" totalsRowDxfId="2"/>
    <tableColumn id="10" xr3:uid="{52532F67-5F63-471D-B372-7C66248020DA}" name="LOA Total (MMBtu/yr)(c)" dataDxfId="1" totalsRowDxfId="0">
      <calculatedColumnFormula>IF(Table689[[#This Row],[Heating Value (Btu/scf or Btu/gal)(b)]]="","",(((Table689[[#This Row],[Fuel Use (scf/yr or gal/yr)(a)]]*Table689[[#This Row],[Heating Value (Btu/scf or Btu/gal)(b)]])/1000000)))</calculatedColumnFormula>
    </tableColumn>
  </tableColumns>
  <tableStyleInfo name="TableStyleMedium2" showFirstColumn="1"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tps.tceq.texas.gov/help/" TargetMode="External"/><Relationship Id="rId2" Type="http://schemas.openxmlformats.org/officeDocument/2006/relationships/hyperlink" Target="mailto:ebt@tceq.texas.gov" TargetMode="External"/><Relationship Id="rId1" Type="http://schemas.openxmlformats.org/officeDocument/2006/relationships/hyperlink" Target="https://www.tceq.texas.gov/airquality/banking/mass_ect_prog.html" TargetMode="External"/><Relationship Id="rId5" Type="http://schemas.openxmlformats.org/officeDocument/2006/relationships/printerSettings" Target="../printerSettings/printerSettings1.bin"/><Relationship Id="rId4" Type="http://schemas.openxmlformats.org/officeDocument/2006/relationships/hyperlink" Target="mailto:ebt@tceq.texas.gov"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B907-8F17-4FD1-B0D6-AC958530A231}">
  <sheetPr codeName="Sheet1">
    <pageSetUpPr fitToPage="1"/>
  </sheetPr>
  <dimension ref="A1:H33"/>
  <sheetViews>
    <sheetView tabSelected="1" workbookViewId="0"/>
  </sheetViews>
  <sheetFormatPr defaultColWidth="0" defaultRowHeight="14.25" zeroHeight="1" x14ac:dyDescent="0.2"/>
  <cols>
    <col min="1" max="1" width="131.42578125" style="4" customWidth="1"/>
    <col min="2" max="3" width="19.7109375" style="2" hidden="1" customWidth="1"/>
    <col min="4" max="4" width="21.85546875" style="2" hidden="1" customWidth="1"/>
    <col min="5" max="5" width="24.42578125" style="2" hidden="1" customWidth="1"/>
    <col min="6" max="6" width="21.7109375" style="2" hidden="1" customWidth="1"/>
    <col min="7" max="7" width="15" style="2" hidden="1" customWidth="1"/>
    <col min="8" max="8" width="18.7109375" style="2" hidden="1" customWidth="1"/>
    <col min="9" max="16384" width="9.140625" style="2" hidden="1"/>
  </cols>
  <sheetData>
    <row r="1" spans="1:6" ht="71.25" customHeight="1" thickBot="1" x14ac:dyDescent="0.3">
      <c r="A1" s="68" t="s">
        <v>104</v>
      </c>
    </row>
    <row r="2" spans="1:6" ht="18.95" customHeight="1" thickBot="1" x14ac:dyDescent="0.25">
      <c r="A2" s="70" t="s">
        <v>106</v>
      </c>
    </row>
    <row r="3" spans="1:6" ht="17.100000000000001" customHeight="1" thickBot="1" x14ac:dyDescent="0.3">
      <c r="A3" s="5" t="s">
        <v>42</v>
      </c>
      <c r="B3" s="1"/>
      <c r="C3" s="1"/>
      <c r="D3" s="1"/>
      <c r="E3" s="1"/>
      <c r="F3" s="1"/>
    </row>
    <row r="4" spans="1:6" ht="37.5" customHeight="1" x14ac:dyDescent="0.2">
      <c r="A4" s="6" t="s">
        <v>18</v>
      </c>
      <c r="B4" s="1"/>
      <c r="C4" s="1"/>
      <c r="D4" s="1"/>
      <c r="E4" s="1"/>
      <c r="F4" s="1"/>
    </row>
    <row r="5" spans="1:6" ht="49.5" customHeight="1" x14ac:dyDescent="0.2">
      <c r="A5" s="7" t="s">
        <v>19</v>
      </c>
      <c r="B5" s="1"/>
      <c r="C5" s="1"/>
      <c r="D5" s="1"/>
      <c r="E5" s="1"/>
      <c r="F5" s="1"/>
    </row>
    <row r="6" spans="1:6" ht="24" customHeight="1" x14ac:dyDescent="0.2">
      <c r="A6" s="7" t="s">
        <v>17</v>
      </c>
      <c r="B6" s="1"/>
      <c r="C6" s="1"/>
      <c r="D6" s="1"/>
      <c r="E6" s="1"/>
      <c r="F6" s="1"/>
    </row>
    <row r="7" spans="1:6" ht="19.5" customHeight="1" x14ac:dyDescent="0.2">
      <c r="A7" s="7" t="s">
        <v>21</v>
      </c>
      <c r="B7" s="1"/>
      <c r="C7" s="1"/>
      <c r="D7" s="1"/>
      <c r="E7" s="1"/>
      <c r="F7" s="1"/>
    </row>
    <row r="8" spans="1:6" ht="49.5" customHeight="1" x14ac:dyDescent="0.2">
      <c r="A8" s="8" t="s">
        <v>46</v>
      </c>
      <c r="B8" s="1"/>
      <c r="C8" s="1"/>
      <c r="D8" s="1"/>
      <c r="E8" s="1"/>
      <c r="F8" s="1"/>
    </row>
    <row r="9" spans="1:6" ht="48" customHeight="1" x14ac:dyDescent="0.2">
      <c r="A9" s="6" t="s">
        <v>37</v>
      </c>
      <c r="B9" s="1"/>
      <c r="C9" s="1"/>
      <c r="D9" s="1"/>
      <c r="E9" s="1"/>
      <c r="F9" s="1"/>
    </row>
    <row r="10" spans="1:6" ht="21" customHeight="1" x14ac:dyDescent="0.2">
      <c r="A10" s="9" t="s">
        <v>20</v>
      </c>
      <c r="B10" s="1"/>
      <c r="C10" s="1"/>
      <c r="D10" s="1"/>
      <c r="E10" s="1"/>
      <c r="F10" s="1"/>
    </row>
    <row r="11" spans="1:6" ht="49.5" customHeight="1" thickBot="1" x14ac:dyDescent="0.25">
      <c r="A11" s="69" t="s">
        <v>105</v>
      </c>
      <c r="B11" s="1"/>
      <c r="C11" s="1"/>
      <c r="D11" s="1"/>
      <c r="E11" s="1"/>
      <c r="F11" s="1"/>
    </row>
    <row r="12" spans="1:6" ht="17.100000000000001" customHeight="1" thickBot="1" x14ac:dyDescent="0.25">
      <c r="A12" s="10" t="s">
        <v>43</v>
      </c>
      <c r="B12" s="1"/>
      <c r="C12" s="1"/>
      <c r="D12" s="1"/>
      <c r="E12" s="1"/>
      <c r="F12" s="1"/>
    </row>
    <row r="13" spans="1:6" ht="33.75" customHeight="1" x14ac:dyDescent="0.2">
      <c r="A13" s="6" t="s">
        <v>47</v>
      </c>
      <c r="B13" s="1"/>
      <c r="C13" s="1"/>
      <c r="D13" s="1"/>
      <c r="E13" s="1"/>
      <c r="F13" s="1"/>
    </row>
    <row r="14" spans="1:6" ht="31.5" customHeight="1" x14ac:dyDescent="0.2">
      <c r="A14" s="6" t="s">
        <v>22</v>
      </c>
      <c r="B14" s="1"/>
      <c r="C14" s="1"/>
      <c r="D14" s="1"/>
      <c r="E14" s="1"/>
      <c r="F14" s="1"/>
    </row>
    <row r="15" spans="1:6" ht="21" customHeight="1" x14ac:dyDescent="0.2">
      <c r="A15" s="9" t="s">
        <v>23</v>
      </c>
      <c r="B15" s="1"/>
      <c r="C15" s="1"/>
      <c r="D15" s="1"/>
      <c r="E15" s="1"/>
      <c r="F15" s="1"/>
    </row>
    <row r="16" spans="1:6" ht="28.5" x14ac:dyDescent="0.2">
      <c r="A16" s="6" t="s">
        <v>24</v>
      </c>
      <c r="B16" s="1"/>
      <c r="C16" s="1"/>
      <c r="D16" s="1"/>
      <c r="E16" s="1"/>
      <c r="F16" s="1"/>
    </row>
    <row r="17" spans="1:6" x14ac:dyDescent="0.2">
      <c r="A17" s="6" t="s">
        <v>25</v>
      </c>
      <c r="B17" s="1"/>
      <c r="C17" s="1"/>
      <c r="D17" s="1"/>
      <c r="E17" s="1"/>
      <c r="F17" s="1"/>
    </row>
    <row r="18" spans="1:6" x14ac:dyDescent="0.2">
      <c r="A18" s="9" t="s">
        <v>26</v>
      </c>
      <c r="B18" s="1"/>
      <c r="C18" s="1"/>
      <c r="D18" s="1"/>
      <c r="E18" s="1"/>
      <c r="F18" s="1"/>
    </row>
    <row r="19" spans="1:6" ht="18" customHeight="1" x14ac:dyDescent="0.2">
      <c r="A19" s="11" t="s">
        <v>48</v>
      </c>
      <c r="B19" s="1"/>
      <c r="C19" s="1"/>
      <c r="D19" s="1"/>
      <c r="E19" s="1"/>
      <c r="F19" s="1"/>
    </row>
    <row r="20" spans="1:6" ht="21.75" customHeight="1" thickBot="1" x14ac:dyDescent="0.25">
      <c r="A20" s="9" t="s">
        <v>27</v>
      </c>
      <c r="B20" s="1"/>
      <c r="C20" s="1"/>
      <c r="D20" s="1"/>
      <c r="E20" s="1"/>
      <c r="F20" s="1"/>
    </row>
    <row r="21" spans="1:6" ht="17.100000000000001" customHeight="1" thickBot="1" x14ac:dyDescent="0.25">
      <c r="A21" s="10" t="s">
        <v>28</v>
      </c>
      <c r="B21" s="1"/>
      <c r="C21" s="1"/>
      <c r="D21" s="1"/>
      <c r="E21" s="1"/>
      <c r="F21" s="1"/>
    </row>
    <row r="22" spans="1:6" ht="17.100000000000001" customHeight="1" x14ac:dyDescent="0.2">
      <c r="A22" s="6" t="s">
        <v>35</v>
      </c>
      <c r="B22" s="1"/>
      <c r="C22" s="1"/>
      <c r="D22" s="1"/>
      <c r="E22" s="1"/>
      <c r="F22" s="1"/>
    </row>
    <row r="23" spans="1:6" ht="33" customHeight="1" x14ac:dyDescent="0.2">
      <c r="A23" s="6" t="s">
        <v>29</v>
      </c>
      <c r="B23" s="1"/>
      <c r="C23" s="1"/>
      <c r="D23" s="1"/>
      <c r="E23" s="1"/>
      <c r="F23" s="1"/>
    </row>
    <row r="24" spans="1:6" ht="19.5" customHeight="1" x14ac:dyDescent="0.2">
      <c r="A24" s="6" t="s">
        <v>30</v>
      </c>
      <c r="B24" s="1"/>
      <c r="C24" s="1"/>
      <c r="D24" s="1"/>
      <c r="E24" s="1"/>
      <c r="F24" s="1"/>
    </row>
    <row r="25" spans="1:6" s="3" customFormat="1" ht="17.100000000000001" customHeight="1" x14ac:dyDescent="0.25">
      <c r="A25" s="6" t="s">
        <v>31</v>
      </c>
      <c r="B25" s="1"/>
      <c r="C25" s="1"/>
      <c r="D25" s="1"/>
      <c r="E25" s="1"/>
      <c r="F25" s="1"/>
    </row>
    <row r="26" spans="1:6" s="3" customFormat="1" ht="17.100000000000001" customHeight="1" x14ac:dyDescent="0.25">
      <c r="A26" s="6" t="s">
        <v>32</v>
      </c>
      <c r="B26" s="1"/>
      <c r="C26" s="1"/>
      <c r="D26" s="1"/>
      <c r="E26" s="1"/>
      <c r="F26" s="1"/>
    </row>
    <row r="27" spans="1:6" s="3" customFormat="1" ht="17.100000000000001" customHeight="1" x14ac:dyDescent="0.25">
      <c r="A27" s="6" t="s">
        <v>33</v>
      </c>
      <c r="B27" s="1"/>
      <c r="C27" s="1"/>
      <c r="D27" s="1"/>
      <c r="E27" s="1"/>
      <c r="F27" s="1"/>
    </row>
    <row r="28" spans="1:6" s="3" customFormat="1" ht="17.100000000000001" customHeight="1" thickBot="1" x14ac:dyDescent="0.3">
      <c r="A28" s="6" t="s">
        <v>34</v>
      </c>
      <c r="B28" s="1"/>
      <c r="C28" s="1"/>
      <c r="D28" s="1"/>
      <c r="E28" s="1"/>
      <c r="F28" s="1"/>
    </row>
    <row r="29" spans="1:6" ht="17.100000000000001" customHeight="1" thickBot="1" x14ac:dyDescent="0.3">
      <c r="A29" s="5" t="s">
        <v>41</v>
      </c>
    </row>
    <row r="30" spans="1:6" ht="17.100000000000001" customHeight="1" x14ac:dyDescent="0.2">
      <c r="A30" s="12" t="s">
        <v>36</v>
      </c>
    </row>
    <row r="31" spans="1:6" ht="17.100000000000001" customHeight="1" x14ac:dyDescent="0.2">
      <c r="A31" s="13" t="s">
        <v>38</v>
      </c>
    </row>
    <row r="32" spans="1:6" ht="17.100000000000001" customHeight="1" x14ac:dyDescent="0.2">
      <c r="A32" s="13" t="s">
        <v>39</v>
      </c>
    </row>
    <row r="33" spans="1:1" ht="17.100000000000001" customHeight="1" thickBot="1" x14ac:dyDescent="0.25">
      <c r="A33" s="14" t="s">
        <v>40</v>
      </c>
    </row>
  </sheetData>
  <sheetProtection algorithmName="SHA-512" hashValue="THqtwWYDp7JU07beVQy5573Eckbi5gnGsMggEXarwQjoZMTTXZq9MGcczwRVhg6W2jqpJarjJyHkjFofz1mn/w==" saltValue="gstMzAV+QV7HSRZuXbpPyg==" spinCount="100000" sheet="1" objects="1" scenarios="1" formatColumns="0" formatRows="0" autoFilter="0"/>
  <hyperlinks>
    <hyperlink ref="A15" r:id="rId1" xr:uid="{D319AA64-3F20-4E22-9A8E-E5B57F9C8BBC}"/>
    <hyperlink ref="A18" r:id="rId2" xr:uid="{8B389C02-4B65-49B6-A7E3-9D05F67406C7}"/>
    <hyperlink ref="A20" r:id="rId3" xr:uid="{48EAA1AB-35CD-4B1F-88E5-4A1B2F325030}"/>
    <hyperlink ref="A10" r:id="rId4" xr:uid="{61CD1B09-B0AE-49C2-A1B3-C84D6BA9845E}"/>
    <hyperlink ref="A30" location="'LOA and Weighted EF (hp-hr)'!A1" display="LOA and Weighted EF (hp-hr) " xr:uid="{6AF17BA1-D7A8-4368-BEC7-BC9AFA0F35FD}"/>
    <hyperlink ref="A31" location="'LOA and Weighted EF (MMBtu)'!A1" display="LOA and Weighted EF (MMBtu) " xr:uid="{0AE088B9-77BB-49F2-92FC-4ECA1A7ECC0B}"/>
    <hyperlink ref="A32" location="'LOA Conversion (hp-hr)'!A1" display="LOA Conversion (hp-hr) " xr:uid="{2D24F0A9-14D2-4066-83FB-AC608AA21B96}"/>
    <hyperlink ref="A33" location="'LOA Conversion (MMBtu)'!A1" display="LOA Conversion (MMBtu)" xr:uid="{47F17A0B-9FFE-4078-A3A8-527E73A87C8A}"/>
  </hyperlinks>
  <pageMargins left="0.7" right="0.7" top="0.75" bottom="0.75" header="0.3" footer="0.3"/>
  <pageSetup scale="67"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34FB0-D949-4A1F-8980-26016928808E}">
  <sheetPr codeName="Sheet2"/>
  <dimension ref="A1:O37"/>
  <sheetViews>
    <sheetView zoomScaleNormal="100" workbookViewId="0"/>
  </sheetViews>
  <sheetFormatPr defaultColWidth="0" defaultRowHeight="14.25" zeroHeight="1" x14ac:dyDescent="0.2"/>
  <cols>
    <col min="1" max="5" width="17.42578125" style="2" customWidth="1"/>
    <col min="6" max="6" width="20" style="2" customWidth="1"/>
    <col min="7" max="15" width="17.42578125" style="2" customWidth="1"/>
    <col min="16" max="16384" width="17.42578125" style="2" hidden="1"/>
  </cols>
  <sheetData>
    <row r="1" spans="1:15" s="15" customFormat="1" ht="18.95" customHeight="1" thickBot="1" x14ac:dyDescent="0.3">
      <c r="A1" s="16" t="s">
        <v>44</v>
      </c>
      <c r="B1" s="16"/>
      <c r="C1" s="16"/>
      <c r="D1" s="16"/>
      <c r="E1" s="17"/>
      <c r="F1" s="17"/>
      <c r="G1" s="17"/>
      <c r="H1" s="17"/>
      <c r="I1" s="17"/>
      <c r="J1" s="17"/>
      <c r="K1" s="17"/>
      <c r="L1" s="17"/>
      <c r="M1" s="17"/>
      <c r="N1" s="17"/>
      <c r="O1" s="18"/>
    </row>
    <row r="2" spans="1:15" ht="17.100000000000001" customHeight="1" thickBot="1" x14ac:dyDescent="0.3">
      <c r="A2" s="19" t="s">
        <v>4</v>
      </c>
      <c r="B2" s="20"/>
      <c r="C2" s="20"/>
      <c r="D2" s="20"/>
      <c r="E2" s="20"/>
      <c r="F2" s="20"/>
      <c r="G2" s="20"/>
      <c r="H2" s="20"/>
      <c r="I2" s="20"/>
      <c r="J2" s="20"/>
      <c r="K2" s="20"/>
      <c r="L2" s="20"/>
      <c r="M2" s="20"/>
      <c r="N2" s="20"/>
      <c r="O2" s="21"/>
    </row>
    <row r="3" spans="1:15" ht="15" customHeight="1" x14ac:dyDescent="0.2">
      <c r="A3" s="42" t="s">
        <v>49</v>
      </c>
      <c r="B3" s="42"/>
      <c r="C3" s="42"/>
      <c r="D3" s="42"/>
      <c r="E3" s="42"/>
      <c r="F3" s="42"/>
      <c r="G3" s="42"/>
      <c r="H3" s="42"/>
      <c r="I3" s="42"/>
      <c r="J3" s="42"/>
      <c r="K3" s="42"/>
      <c r="L3" s="42"/>
      <c r="M3" s="42"/>
      <c r="N3" s="42"/>
      <c r="O3" s="39"/>
    </row>
    <row r="4" spans="1:15" ht="15" customHeight="1" x14ac:dyDescent="0.2">
      <c r="A4" s="34" t="s">
        <v>54</v>
      </c>
      <c r="B4" s="34"/>
      <c r="C4" s="34"/>
      <c r="D4" s="34"/>
      <c r="E4" s="34"/>
      <c r="F4" s="34"/>
      <c r="G4" s="34"/>
      <c r="H4" s="34"/>
      <c r="I4" s="34"/>
      <c r="J4" s="34"/>
      <c r="K4" s="34"/>
      <c r="L4" s="34"/>
      <c r="M4" s="34"/>
      <c r="N4" s="34"/>
      <c r="O4" s="40"/>
    </row>
    <row r="5" spans="1:15" ht="15" customHeight="1" x14ac:dyDescent="0.2">
      <c r="A5" s="34" t="s">
        <v>50</v>
      </c>
      <c r="B5" s="34"/>
      <c r="C5" s="34"/>
      <c r="D5" s="34"/>
      <c r="E5" s="34"/>
      <c r="F5" s="34"/>
      <c r="G5" s="34"/>
      <c r="H5" s="34"/>
      <c r="I5" s="34"/>
      <c r="J5" s="34"/>
      <c r="K5" s="34"/>
      <c r="L5" s="34"/>
      <c r="M5" s="34"/>
      <c r="N5" s="34"/>
      <c r="O5" s="40"/>
    </row>
    <row r="6" spans="1:15" ht="15" customHeight="1" x14ac:dyDescent="0.2">
      <c r="A6" s="34" t="s">
        <v>51</v>
      </c>
      <c r="B6" s="34"/>
      <c r="C6" s="34"/>
      <c r="D6" s="34"/>
      <c r="E6" s="34"/>
      <c r="F6" s="34"/>
      <c r="G6" s="34"/>
      <c r="H6" s="34"/>
      <c r="I6" s="34"/>
      <c r="J6" s="34"/>
      <c r="K6" s="34"/>
      <c r="L6" s="34"/>
      <c r="M6" s="34"/>
      <c r="N6" s="34"/>
      <c r="O6" s="40"/>
    </row>
    <row r="7" spans="1:15" ht="15" customHeight="1" x14ac:dyDescent="0.2">
      <c r="A7" s="34" t="s">
        <v>63</v>
      </c>
      <c r="B7" s="34"/>
      <c r="C7" s="34"/>
      <c r="D7" s="34"/>
      <c r="E7" s="34"/>
      <c r="F7" s="34"/>
      <c r="G7" s="34"/>
      <c r="H7" s="34"/>
      <c r="I7" s="34"/>
      <c r="J7" s="34"/>
      <c r="K7" s="34"/>
      <c r="L7" s="34"/>
      <c r="M7" s="34"/>
      <c r="N7" s="34"/>
      <c r="O7" s="40"/>
    </row>
    <row r="8" spans="1:15" ht="15" customHeight="1" x14ac:dyDescent="0.2">
      <c r="A8" s="35" t="s">
        <v>64</v>
      </c>
      <c r="B8" s="34"/>
      <c r="C8" s="34"/>
      <c r="D8" s="34"/>
      <c r="E8" s="34"/>
      <c r="F8" s="34"/>
      <c r="G8" s="34"/>
      <c r="H8" s="34"/>
      <c r="I8" s="34"/>
      <c r="J8" s="34"/>
      <c r="K8" s="34"/>
      <c r="L8" s="34"/>
      <c r="M8" s="34"/>
      <c r="N8" s="34"/>
      <c r="O8" s="40"/>
    </row>
    <row r="9" spans="1:15" ht="15" customHeight="1" x14ac:dyDescent="0.2">
      <c r="A9" s="35" t="s">
        <v>65</v>
      </c>
      <c r="B9" s="34"/>
      <c r="C9" s="34"/>
      <c r="D9" s="34"/>
      <c r="E9" s="34"/>
      <c r="F9" s="34"/>
      <c r="G9" s="34"/>
      <c r="H9" s="34"/>
      <c r="I9" s="34"/>
      <c r="J9" s="34"/>
      <c r="K9" s="34"/>
      <c r="L9" s="34"/>
      <c r="M9" s="34"/>
      <c r="N9" s="34"/>
      <c r="O9" s="40"/>
    </row>
    <row r="10" spans="1:15" ht="15" customHeight="1" x14ac:dyDescent="0.2">
      <c r="A10" s="35" t="s">
        <v>66</v>
      </c>
      <c r="B10" s="34"/>
      <c r="C10" s="34"/>
      <c r="D10" s="34"/>
      <c r="E10" s="34"/>
      <c r="F10" s="34"/>
      <c r="G10" s="34"/>
      <c r="H10" s="34"/>
      <c r="I10" s="34"/>
      <c r="J10" s="34"/>
      <c r="K10" s="34"/>
      <c r="L10" s="34"/>
      <c r="M10" s="34"/>
      <c r="N10" s="34"/>
      <c r="O10" s="40"/>
    </row>
    <row r="11" spans="1:15" ht="15" customHeight="1" x14ac:dyDescent="0.2">
      <c r="A11" s="35" t="s">
        <v>67</v>
      </c>
      <c r="B11" s="34"/>
      <c r="C11" s="34"/>
      <c r="D11" s="34"/>
      <c r="E11" s="34"/>
      <c r="F11" s="34"/>
      <c r="G11" s="34"/>
      <c r="H11" s="34"/>
      <c r="I11" s="34"/>
      <c r="J11" s="34"/>
      <c r="K11" s="34"/>
      <c r="L11" s="34"/>
      <c r="M11" s="34"/>
      <c r="N11" s="34"/>
      <c r="O11" s="40"/>
    </row>
    <row r="12" spans="1:15" ht="15" customHeight="1" x14ac:dyDescent="0.2">
      <c r="A12" s="35" t="s">
        <v>68</v>
      </c>
      <c r="B12" s="34"/>
      <c r="C12" s="34"/>
      <c r="D12" s="34"/>
      <c r="E12" s="34"/>
      <c r="F12" s="34"/>
      <c r="G12" s="34"/>
      <c r="H12" s="34"/>
      <c r="I12" s="34"/>
      <c r="J12" s="34"/>
      <c r="K12" s="34"/>
      <c r="L12" s="34"/>
      <c r="M12" s="34"/>
      <c r="N12" s="34"/>
      <c r="O12" s="40"/>
    </row>
    <row r="13" spans="1:15" ht="16.5" customHeight="1" x14ac:dyDescent="0.2">
      <c r="A13" s="34" t="s">
        <v>69</v>
      </c>
      <c r="B13" s="34"/>
      <c r="C13" s="34"/>
      <c r="D13" s="34"/>
      <c r="E13" s="34"/>
      <c r="F13" s="34"/>
      <c r="G13" s="34"/>
      <c r="H13" s="34"/>
      <c r="I13" s="34"/>
      <c r="J13" s="34"/>
      <c r="K13" s="34"/>
      <c r="L13" s="34"/>
      <c r="M13" s="34"/>
      <c r="N13" s="34"/>
      <c r="O13" s="40"/>
    </row>
    <row r="14" spans="1:15" ht="55.5" customHeight="1" thickBot="1" x14ac:dyDescent="0.25">
      <c r="A14" s="38"/>
      <c r="B14" s="38"/>
      <c r="C14" s="38"/>
      <c r="D14" s="38"/>
      <c r="E14" s="38"/>
      <c r="F14" s="38"/>
      <c r="G14" s="38"/>
      <c r="H14" s="38"/>
      <c r="I14" s="38"/>
      <c r="J14" s="38"/>
      <c r="K14" s="38"/>
      <c r="L14" s="38"/>
      <c r="M14" s="38"/>
      <c r="N14" s="38"/>
      <c r="O14" s="41"/>
    </row>
    <row r="15" spans="1:15" ht="18.95" customHeight="1" thickTop="1" thickBot="1" x14ac:dyDescent="0.3">
      <c r="A15" s="36" t="s">
        <v>52</v>
      </c>
      <c r="B15" s="36"/>
      <c r="C15" s="36"/>
      <c r="D15" s="36"/>
      <c r="E15" s="36"/>
      <c r="F15" s="36"/>
      <c r="G15" s="36"/>
      <c r="H15" s="36"/>
      <c r="I15" s="36"/>
      <c r="J15" s="36"/>
      <c r="K15" s="36"/>
      <c r="L15" s="36"/>
      <c r="M15" s="36"/>
      <c r="N15" s="36"/>
      <c r="O15" s="37"/>
    </row>
    <row r="16" spans="1:15" ht="60" thickTop="1" x14ac:dyDescent="0.2">
      <c r="A16" s="22" t="s">
        <v>5</v>
      </c>
      <c r="B16" s="23" t="s">
        <v>84</v>
      </c>
      <c r="C16" s="23" t="s">
        <v>85</v>
      </c>
      <c r="D16" s="23" t="s">
        <v>99</v>
      </c>
      <c r="E16" s="23" t="s">
        <v>14</v>
      </c>
      <c r="F16" s="23" t="s">
        <v>6</v>
      </c>
      <c r="G16" s="23" t="s">
        <v>100</v>
      </c>
      <c r="H16" s="23" t="s">
        <v>101</v>
      </c>
      <c r="I16" s="23" t="s">
        <v>88</v>
      </c>
      <c r="J16" s="23" t="s">
        <v>102</v>
      </c>
      <c r="K16" s="23" t="s">
        <v>15</v>
      </c>
      <c r="L16" s="23" t="s">
        <v>7</v>
      </c>
      <c r="M16" s="23" t="s">
        <v>103</v>
      </c>
      <c r="N16" s="23" t="s">
        <v>8</v>
      </c>
      <c r="O16" s="23" t="s">
        <v>9</v>
      </c>
    </row>
    <row r="17" spans="1:15" x14ac:dyDescent="0.2">
      <c r="A17" s="24" t="s">
        <v>45</v>
      </c>
      <c r="B17" s="25">
        <v>1000000</v>
      </c>
      <c r="C17" s="25">
        <v>1200</v>
      </c>
      <c r="D17" s="25">
        <v>8600</v>
      </c>
      <c r="E17" s="25" t="s">
        <v>0</v>
      </c>
      <c r="F17" s="33">
        <v>1</v>
      </c>
      <c r="G17" s="30">
        <f>IF(Table6[[#This Row],[Fuel Consumption Factor 1 (Btu/hp-hr)(c)]]="","",((Table6[[#This Row],[Fuel Use 1 (scf/yr or gal/yr)(a)]]*Table6[[#This Row],[Heating Value 1 (Btu/scf or Btu/gal)(b)]])/Table6[[#This Row],[Fuel Consumption Factor 1 (Btu/hp-hr)(c)]]))</f>
        <v>139534.88372093023</v>
      </c>
      <c r="H17" s="25">
        <v>2000000</v>
      </c>
      <c r="I17" s="25">
        <v>1200</v>
      </c>
      <c r="J17" s="25">
        <v>8600</v>
      </c>
      <c r="K17" s="25" t="s">
        <v>0</v>
      </c>
      <c r="L17" s="25">
        <v>0.5</v>
      </c>
      <c r="M17" s="30">
        <f>IF(Table6[[#This Row],[Fuel Consumption Factor 2 (Btu/hp-hr)(c)]]="","",((Table6[[#This Row],[Fuel Use 2 (scf/yr or gal/yr)(e)]]*Table6[[#This Row],[Heating Value 2 (Btu/scf or Btu/gal)(b)]])/Table6[[#This Row],[Fuel Consumption Factor 2 (Btu/hp-hr)(c)]]))</f>
        <v>279069.76744186046</v>
      </c>
      <c r="N17" s="31">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418604.65116279072</v>
      </c>
      <c r="O17" s="32">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0.66666666666666663</v>
      </c>
    </row>
    <row r="18" spans="1:15" ht="15" thickBot="1" x14ac:dyDescent="0.25">
      <c r="A18" s="26" t="s">
        <v>16</v>
      </c>
      <c r="B18" s="27">
        <v>2000000</v>
      </c>
      <c r="C18" s="27">
        <v>1000</v>
      </c>
      <c r="D18" s="27">
        <v>8500</v>
      </c>
      <c r="E18" s="27" t="s">
        <v>3</v>
      </c>
      <c r="F18" s="43">
        <v>4</v>
      </c>
      <c r="G18" s="44">
        <f>IF(Table6[[#This Row],[Fuel Consumption Factor 1 (Btu/hp-hr)(c)]]="","",((Table6[[#This Row],[Fuel Use 1 (scf/yr or gal/yr)(a)]]*Table6[[#This Row],[Heating Value 1 (Btu/scf or Btu/gal)(b)]])/Table6[[#This Row],[Fuel Consumption Factor 1 (Btu/hp-hr)(c)]]))</f>
        <v>235294.11764705883</v>
      </c>
      <c r="H18" s="27">
        <v>2000000</v>
      </c>
      <c r="I18" s="27">
        <v>1000</v>
      </c>
      <c r="J18" s="27">
        <v>8500</v>
      </c>
      <c r="K18" s="27" t="s">
        <v>0</v>
      </c>
      <c r="L18" s="27">
        <v>2</v>
      </c>
      <c r="M18" s="44">
        <f>IF(Table6[[#This Row],[Fuel Consumption Factor 2 (Btu/hp-hr)(c)]]="","",((Table6[[#This Row],[Fuel Use 2 (scf/yr or gal/yr)(e)]]*Table6[[#This Row],[Heating Value 2 (Btu/scf or Btu/gal)(b)]])/Table6[[#This Row],[Fuel Consumption Factor 2 (Btu/hp-hr)(c)]]))</f>
        <v>235294.11764705883</v>
      </c>
      <c r="N18" s="45">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470588.23529411765</v>
      </c>
      <c r="O18" s="46">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3</v>
      </c>
    </row>
    <row r="19" spans="1:15" ht="18.95" customHeight="1" thickBot="1" x14ac:dyDescent="0.3">
      <c r="A19" s="47" t="s">
        <v>53</v>
      </c>
      <c r="B19" s="47"/>
      <c r="C19" s="47"/>
      <c r="D19" s="47"/>
      <c r="E19" s="47"/>
      <c r="F19" s="47"/>
      <c r="G19" s="47"/>
      <c r="H19" s="47"/>
      <c r="I19" s="47"/>
      <c r="J19" s="47"/>
      <c r="K19" s="47"/>
      <c r="L19" s="47"/>
      <c r="M19" s="47"/>
      <c r="N19" s="47"/>
      <c r="O19" s="66"/>
    </row>
    <row r="20" spans="1:15" ht="62.25" x14ac:dyDescent="0.2">
      <c r="A20" s="28" t="s">
        <v>5</v>
      </c>
      <c r="B20" s="29" t="s">
        <v>55</v>
      </c>
      <c r="C20" s="29" t="s">
        <v>56</v>
      </c>
      <c r="D20" s="29" t="s">
        <v>57</v>
      </c>
      <c r="E20" s="29" t="s">
        <v>14</v>
      </c>
      <c r="F20" s="29" t="s">
        <v>6</v>
      </c>
      <c r="G20" s="29" t="s">
        <v>58</v>
      </c>
      <c r="H20" s="29" t="s">
        <v>59</v>
      </c>
      <c r="I20" s="29" t="s">
        <v>60</v>
      </c>
      <c r="J20" s="29" t="s">
        <v>61</v>
      </c>
      <c r="K20" s="29" t="s">
        <v>15</v>
      </c>
      <c r="L20" s="29" t="s">
        <v>7</v>
      </c>
      <c r="M20" s="29" t="s">
        <v>62</v>
      </c>
      <c r="N20" s="29" t="s">
        <v>8</v>
      </c>
      <c r="O20" s="67" t="s">
        <v>9</v>
      </c>
    </row>
    <row r="21" spans="1:15" x14ac:dyDescent="0.2">
      <c r="A21" s="71"/>
      <c r="B21" s="72"/>
      <c r="C21" s="72"/>
      <c r="D21" s="72"/>
      <c r="E21" s="72"/>
      <c r="F21" s="72"/>
      <c r="G21" s="30" t="str">
        <f>IF(Table6[[#This Row],[Fuel Consumption Factor 1 (Btu/hp-hr)(c)]]="","",((Table6[[#This Row],[Fuel Use 1 (scf/yr or gal/yr)(a)]]*Table6[[#This Row],[Heating Value 1 (Btu/scf or Btu/gal)(b)]])/Table6[[#This Row],[Fuel Consumption Factor 1 (Btu/hp-hr)(c)]]))</f>
        <v/>
      </c>
      <c r="H21" s="72"/>
      <c r="I21" s="72"/>
      <c r="J21" s="72"/>
      <c r="K21" s="72"/>
      <c r="L21" s="72"/>
      <c r="M21" s="30" t="str">
        <f>IF(Table6[[#This Row],[Fuel Consumption Factor 2 (Btu/hp-hr)(c)]]="","",((Table6[[#This Row],[Fuel Use 2 (scf/yr or gal/yr)(e)]]*Table6[[#This Row],[Heating Value 2 (Btu/scf or Btu/gal)(b)]])/Table6[[#This Row],[Fuel Consumption Factor 2 (Btu/hp-hr)(c)]]))</f>
        <v/>
      </c>
      <c r="N21"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1"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2" spans="1:15" x14ac:dyDescent="0.2">
      <c r="A22" s="71"/>
      <c r="B22" s="72"/>
      <c r="C22" s="72"/>
      <c r="D22" s="72"/>
      <c r="E22" s="72"/>
      <c r="F22" s="72"/>
      <c r="G22" s="30" t="str">
        <f>IF(Table6[[#This Row],[Fuel Consumption Factor 1 (Btu/hp-hr)(c)]]="","",((Table6[[#This Row],[Fuel Use 1 (scf/yr or gal/yr)(a)]]*Table6[[#This Row],[Heating Value 1 (Btu/scf or Btu/gal)(b)]])/Table6[[#This Row],[Fuel Consumption Factor 1 (Btu/hp-hr)(c)]]))</f>
        <v/>
      </c>
      <c r="H22" s="72"/>
      <c r="I22" s="72"/>
      <c r="J22" s="72"/>
      <c r="K22" s="72"/>
      <c r="L22" s="72"/>
      <c r="M22" s="30" t="str">
        <f>IF(Table6[[#This Row],[Fuel Consumption Factor 2 (Btu/hp-hr)(c)]]="","",((Table6[[#This Row],[Fuel Use 2 (scf/yr or gal/yr)(e)]]*Table6[[#This Row],[Heating Value 2 (Btu/scf or Btu/gal)(b)]])/Table6[[#This Row],[Fuel Consumption Factor 2 (Btu/hp-hr)(c)]]))</f>
        <v/>
      </c>
      <c r="N22"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2"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3" spans="1:15" x14ac:dyDescent="0.2">
      <c r="A23" s="71"/>
      <c r="B23" s="72"/>
      <c r="C23" s="72"/>
      <c r="D23" s="72"/>
      <c r="E23" s="72"/>
      <c r="F23" s="72"/>
      <c r="G23" s="30" t="str">
        <f>IF(Table6[[#This Row],[Fuel Consumption Factor 1 (Btu/hp-hr)(c)]]="","",((Table6[[#This Row],[Fuel Use 1 (scf/yr or gal/yr)(a)]]*Table6[[#This Row],[Heating Value 1 (Btu/scf or Btu/gal)(b)]])/Table6[[#This Row],[Fuel Consumption Factor 1 (Btu/hp-hr)(c)]]))</f>
        <v/>
      </c>
      <c r="H23" s="72"/>
      <c r="I23" s="72"/>
      <c r="J23" s="72"/>
      <c r="K23" s="72"/>
      <c r="L23" s="72"/>
      <c r="M23" s="30" t="str">
        <f>IF(Table6[[#This Row],[Fuel Consumption Factor 2 (Btu/hp-hr)(c)]]="","",((Table6[[#This Row],[Fuel Use 2 (scf/yr or gal/yr)(e)]]*Table6[[#This Row],[Heating Value 2 (Btu/scf or Btu/gal)(b)]])/Table6[[#This Row],[Fuel Consumption Factor 2 (Btu/hp-hr)(c)]]))</f>
        <v/>
      </c>
      <c r="N23"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3"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4" spans="1:15" x14ac:dyDescent="0.2">
      <c r="A24" s="71"/>
      <c r="B24" s="72"/>
      <c r="C24" s="72"/>
      <c r="D24" s="72"/>
      <c r="E24" s="72"/>
      <c r="F24" s="72"/>
      <c r="G24" s="30" t="str">
        <f>IF(Table6[[#This Row],[Fuel Consumption Factor 1 (Btu/hp-hr)(c)]]="","",((Table6[[#This Row],[Fuel Use 1 (scf/yr or gal/yr)(a)]]*Table6[[#This Row],[Heating Value 1 (Btu/scf or Btu/gal)(b)]])/Table6[[#This Row],[Fuel Consumption Factor 1 (Btu/hp-hr)(c)]]))</f>
        <v/>
      </c>
      <c r="H24" s="72"/>
      <c r="I24" s="72"/>
      <c r="J24" s="72"/>
      <c r="K24" s="72"/>
      <c r="L24" s="72"/>
      <c r="M24" s="30" t="str">
        <f>IF(Table6[[#This Row],[Fuel Consumption Factor 2 (Btu/hp-hr)(c)]]="","",((Table6[[#This Row],[Fuel Use 2 (scf/yr or gal/yr)(e)]]*Table6[[#This Row],[Heating Value 2 (Btu/scf or Btu/gal)(b)]])/Table6[[#This Row],[Fuel Consumption Factor 2 (Btu/hp-hr)(c)]]))</f>
        <v/>
      </c>
      <c r="N24"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4"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5" spans="1:15" x14ac:dyDescent="0.2">
      <c r="A25" s="71"/>
      <c r="B25" s="72"/>
      <c r="C25" s="72"/>
      <c r="D25" s="72"/>
      <c r="E25" s="72"/>
      <c r="F25" s="72"/>
      <c r="G25" s="30" t="str">
        <f>IF(Table6[[#This Row],[Fuel Consumption Factor 1 (Btu/hp-hr)(c)]]="","",((Table6[[#This Row],[Fuel Use 1 (scf/yr or gal/yr)(a)]]*Table6[[#This Row],[Heating Value 1 (Btu/scf or Btu/gal)(b)]])/Table6[[#This Row],[Fuel Consumption Factor 1 (Btu/hp-hr)(c)]]))</f>
        <v/>
      </c>
      <c r="H25" s="72"/>
      <c r="I25" s="72"/>
      <c r="J25" s="72"/>
      <c r="K25" s="72"/>
      <c r="L25" s="72"/>
      <c r="M25" s="30" t="str">
        <f>IF(Table6[[#This Row],[Fuel Consumption Factor 2 (Btu/hp-hr)(c)]]="","",((Table6[[#This Row],[Fuel Use 2 (scf/yr or gal/yr)(e)]]*Table6[[#This Row],[Heating Value 2 (Btu/scf or Btu/gal)(b)]])/Table6[[#This Row],[Fuel Consumption Factor 2 (Btu/hp-hr)(c)]]))</f>
        <v/>
      </c>
      <c r="N25"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5"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6" spans="1:15" x14ac:dyDescent="0.2">
      <c r="A26" s="71"/>
      <c r="B26" s="72"/>
      <c r="C26" s="72"/>
      <c r="D26" s="72"/>
      <c r="E26" s="72"/>
      <c r="F26" s="72"/>
      <c r="G26" s="30" t="str">
        <f>IF(Table6[[#This Row],[Fuel Consumption Factor 1 (Btu/hp-hr)(c)]]="","",((Table6[[#This Row],[Fuel Use 1 (scf/yr or gal/yr)(a)]]*Table6[[#This Row],[Heating Value 1 (Btu/scf or Btu/gal)(b)]])/Table6[[#This Row],[Fuel Consumption Factor 1 (Btu/hp-hr)(c)]]))</f>
        <v/>
      </c>
      <c r="H26" s="72"/>
      <c r="I26" s="72"/>
      <c r="J26" s="72"/>
      <c r="K26" s="72"/>
      <c r="L26" s="72"/>
      <c r="M26" s="30" t="str">
        <f>IF(Table6[[#This Row],[Fuel Consumption Factor 2 (Btu/hp-hr)(c)]]="","",((Table6[[#This Row],[Fuel Use 2 (scf/yr or gal/yr)(e)]]*Table6[[#This Row],[Heating Value 2 (Btu/scf or Btu/gal)(b)]])/Table6[[#This Row],[Fuel Consumption Factor 2 (Btu/hp-hr)(c)]]))</f>
        <v/>
      </c>
      <c r="N26"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6"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7" spans="1:15" x14ac:dyDescent="0.2">
      <c r="A27" s="71"/>
      <c r="B27" s="72"/>
      <c r="C27" s="72"/>
      <c r="D27" s="72"/>
      <c r="E27" s="72"/>
      <c r="F27" s="72"/>
      <c r="G27" s="30" t="str">
        <f>IF(Table6[[#This Row],[Fuel Consumption Factor 1 (Btu/hp-hr)(c)]]="","",((Table6[[#This Row],[Fuel Use 1 (scf/yr or gal/yr)(a)]]*Table6[[#This Row],[Heating Value 1 (Btu/scf or Btu/gal)(b)]])/Table6[[#This Row],[Fuel Consumption Factor 1 (Btu/hp-hr)(c)]]))</f>
        <v/>
      </c>
      <c r="H27" s="72"/>
      <c r="I27" s="72"/>
      <c r="J27" s="72"/>
      <c r="K27" s="72"/>
      <c r="L27" s="72"/>
      <c r="M27" s="30" t="str">
        <f>IF(Table6[[#This Row],[Fuel Consumption Factor 2 (Btu/hp-hr)(c)]]="","",((Table6[[#This Row],[Fuel Use 2 (scf/yr or gal/yr)(e)]]*Table6[[#This Row],[Heating Value 2 (Btu/scf or Btu/gal)(b)]])/Table6[[#This Row],[Fuel Consumption Factor 2 (Btu/hp-hr)(c)]]))</f>
        <v/>
      </c>
      <c r="N27"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7"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8" spans="1:15" x14ac:dyDescent="0.2">
      <c r="A28" s="71"/>
      <c r="B28" s="72"/>
      <c r="C28" s="72"/>
      <c r="D28" s="72"/>
      <c r="E28" s="72"/>
      <c r="F28" s="72"/>
      <c r="G28" s="30" t="str">
        <f>IF(Table6[[#This Row],[Fuel Consumption Factor 1 (Btu/hp-hr)(c)]]="","",((Table6[[#This Row],[Fuel Use 1 (scf/yr or gal/yr)(a)]]*Table6[[#This Row],[Heating Value 1 (Btu/scf or Btu/gal)(b)]])/Table6[[#This Row],[Fuel Consumption Factor 1 (Btu/hp-hr)(c)]]))</f>
        <v/>
      </c>
      <c r="H28" s="72"/>
      <c r="I28" s="72"/>
      <c r="J28" s="72"/>
      <c r="K28" s="72"/>
      <c r="L28" s="72"/>
      <c r="M28" s="30" t="str">
        <f>IF(Table6[[#This Row],[Fuel Consumption Factor 2 (Btu/hp-hr)(c)]]="","",((Table6[[#This Row],[Fuel Use 2 (scf/yr or gal/yr)(e)]]*Table6[[#This Row],[Heating Value 2 (Btu/scf or Btu/gal)(b)]])/Table6[[#This Row],[Fuel Consumption Factor 2 (Btu/hp-hr)(c)]]))</f>
        <v/>
      </c>
      <c r="N28"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8"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29" spans="1:15" x14ac:dyDescent="0.2">
      <c r="A29" s="71"/>
      <c r="B29" s="72"/>
      <c r="C29" s="72"/>
      <c r="D29" s="72"/>
      <c r="E29" s="72"/>
      <c r="F29" s="72"/>
      <c r="G29" s="30" t="str">
        <f>IF(Table6[[#This Row],[Fuel Consumption Factor 1 (Btu/hp-hr)(c)]]="","",((Table6[[#This Row],[Fuel Use 1 (scf/yr or gal/yr)(a)]]*Table6[[#This Row],[Heating Value 1 (Btu/scf or Btu/gal)(b)]])/Table6[[#This Row],[Fuel Consumption Factor 1 (Btu/hp-hr)(c)]]))</f>
        <v/>
      </c>
      <c r="H29" s="72"/>
      <c r="I29" s="72"/>
      <c r="J29" s="72"/>
      <c r="K29" s="72"/>
      <c r="L29" s="72"/>
      <c r="M29" s="30" t="str">
        <f>IF(Table6[[#This Row],[Fuel Consumption Factor 2 (Btu/hp-hr)(c)]]="","",((Table6[[#This Row],[Fuel Use 2 (scf/yr or gal/yr)(e)]]*Table6[[#This Row],[Heating Value 2 (Btu/scf or Btu/gal)(b)]])/Table6[[#This Row],[Fuel Consumption Factor 2 (Btu/hp-hr)(c)]]))</f>
        <v/>
      </c>
      <c r="N29"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29"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0" spans="1:15" x14ac:dyDescent="0.2">
      <c r="A30" s="71"/>
      <c r="B30" s="72"/>
      <c r="C30" s="72"/>
      <c r="D30" s="72"/>
      <c r="E30" s="72"/>
      <c r="F30" s="72"/>
      <c r="G30" s="30" t="str">
        <f>IF(Table6[[#This Row],[Fuel Consumption Factor 1 (Btu/hp-hr)(c)]]="","",((Table6[[#This Row],[Fuel Use 1 (scf/yr or gal/yr)(a)]]*Table6[[#This Row],[Heating Value 1 (Btu/scf or Btu/gal)(b)]])/Table6[[#This Row],[Fuel Consumption Factor 1 (Btu/hp-hr)(c)]]))</f>
        <v/>
      </c>
      <c r="H30" s="72"/>
      <c r="I30" s="72"/>
      <c r="J30" s="72"/>
      <c r="K30" s="72"/>
      <c r="L30" s="72"/>
      <c r="M30" s="30" t="str">
        <f>IF(Table6[[#This Row],[Fuel Consumption Factor 2 (Btu/hp-hr)(c)]]="","",((Table6[[#This Row],[Fuel Use 2 (scf/yr or gal/yr)(e)]]*Table6[[#This Row],[Heating Value 2 (Btu/scf or Btu/gal)(b)]])/Table6[[#This Row],[Fuel Consumption Factor 2 (Btu/hp-hr)(c)]]))</f>
        <v/>
      </c>
      <c r="N30"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0"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1" spans="1:15" x14ac:dyDescent="0.2">
      <c r="A31" s="71"/>
      <c r="B31" s="72"/>
      <c r="C31" s="72"/>
      <c r="D31" s="72"/>
      <c r="E31" s="72"/>
      <c r="F31" s="72"/>
      <c r="G31" s="30" t="str">
        <f>IF(Table6[[#This Row],[Fuel Consumption Factor 1 (Btu/hp-hr)(c)]]="","",((Table6[[#This Row],[Fuel Use 1 (scf/yr or gal/yr)(a)]]*Table6[[#This Row],[Heating Value 1 (Btu/scf or Btu/gal)(b)]])/Table6[[#This Row],[Fuel Consumption Factor 1 (Btu/hp-hr)(c)]]))</f>
        <v/>
      </c>
      <c r="H31" s="72"/>
      <c r="I31" s="72"/>
      <c r="J31" s="72"/>
      <c r="K31" s="72"/>
      <c r="L31" s="72"/>
      <c r="M31" s="30" t="str">
        <f>IF(Table6[[#This Row],[Fuel Consumption Factor 2 (Btu/hp-hr)(c)]]="","",((Table6[[#This Row],[Fuel Use 2 (scf/yr or gal/yr)(e)]]*Table6[[#This Row],[Heating Value 2 (Btu/scf or Btu/gal)(b)]])/Table6[[#This Row],[Fuel Consumption Factor 2 (Btu/hp-hr)(c)]]))</f>
        <v/>
      </c>
      <c r="N31"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1"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2" spans="1:15" x14ac:dyDescent="0.2">
      <c r="A32" s="71"/>
      <c r="B32" s="72"/>
      <c r="C32" s="72"/>
      <c r="D32" s="72"/>
      <c r="E32" s="72"/>
      <c r="F32" s="72"/>
      <c r="G32" s="30" t="str">
        <f>IF(Table6[[#This Row],[Fuel Consumption Factor 1 (Btu/hp-hr)(c)]]="","",((Table6[[#This Row],[Fuel Use 1 (scf/yr or gal/yr)(a)]]*Table6[[#This Row],[Heating Value 1 (Btu/scf or Btu/gal)(b)]])/Table6[[#This Row],[Fuel Consumption Factor 1 (Btu/hp-hr)(c)]]))</f>
        <v/>
      </c>
      <c r="H32" s="72"/>
      <c r="I32" s="72"/>
      <c r="J32" s="72"/>
      <c r="K32" s="72"/>
      <c r="L32" s="72"/>
      <c r="M32" s="30" t="str">
        <f>IF(Table6[[#This Row],[Fuel Consumption Factor 2 (Btu/hp-hr)(c)]]="","",((Table6[[#This Row],[Fuel Use 2 (scf/yr or gal/yr)(e)]]*Table6[[#This Row],[Heating Value 2 (Btu/scf or Btu/gal)(b)]])/Table6[[#This Row],[Fuel Consumption Factor 2 (Btu/hp-hr)(c)]]))</f>
        <v/>
      </c>
      <c r="N32"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2"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3" spans="1:15" x14ac:dyDescent="0.2">
      <c r="A33" s="71"/>
      <c r="B33" s="72"/>
      <c r="C33" s="72"/>
      <c r="D33" s="72"/>
      <c r="E33" s="72"/>
      <c r="F33" s="72"/>
      <c r="G33" s="30" t="str">
        <f>IF(Table6[[#This Row],[Fuel Consumption Factor 1 (Btu/hp-hr)(c)]]="","",((Table6[[#This Row],[Fuel Use 1 (scf/yr or gal/yr)(a)]]*Table6[[#This Row],[Heating Value 1 (Btu/scf or Btu/gal)(b)]])/Table6[[#This Row],[Fuel Consumption Factor 1 (Btu/hp-hr)(c)]]))</f>
        <v/>
      </c>
      <c r="H33" s="72"/>
      <c r="I33" s="72"/>
      <c r="J33" s="72"/>
      <c r="K33" s="72"/>
      <c r="L33" s="72"/>
      <c r="M33" s="30" t="str">
        <f>IF(Table6[[#This Row],[Fuel Consumption Factor 2 (Btu/hp-hr)(c)]]="","",((Table6[[#This Row],[Fuel Use 2 (scf/yr or gal/yr)(e)]]*Table6[[#This Row],[Heating Value 2 (Btu/scf or Btu/gal)(b)]])/Table6[[#This Row],[Fuel Consumption Factor 2 (Btu/hp-hr)(c)]]))</f>
        <v/>
      </c>
      <c r="N33"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3"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4" spans="1:15" x14ac:dyDescent="0.2">
      <c r="A34" s="71"/>
      <c r="B34" s="72"/>
      <c r="C34" s="72"/>
      <c r="D34" s="72"/>
      <c r="E34" s="72"/>
      <c r="F34" s="72"/>
      <c r="G34" s="30" t="str">
        <f>IF(Table6[[#This Row],[Fuel Consumption Factor 1 (Btu/hp-hr)(c)]]="","",((Table6[[#This Row],[Fuel Use 1 (scf/yr or gal/yr)(a)]]*Table6[[#This Row],[Heating Value 1 (Btu/scf or Btu/gal)(b)]])/Table6[[#This Row],[Fuel Consumption Factor 1 (Btu/hp-hr)(c)]]))</f>
        <v/>
      </c>
      <c r="H34" s="72"/>
      <c r="I34" s="72"/>
      <c r="J34" s="72"/>
      <c r="K34" s="72"/>
      <c r="L34" s="72"/>
      <c r="M34" s="30" t="str">
        <f>IF(Table6[[#This Row],[Fuel Consumption Factor 2 (Btu/hp-hr)(c)]]="","",((Table6[[#This Row],[Fuel Use 2 (scf/yr or gal/yr)(e)]]*Table6[[#This Row],[Heating Value 2 (Btu/scf or Btu/gal)(b)]])/Table6[[#This Row],[Fuel Consumption Factor 2 (Btu/hp-hr)(c)]]))</f>
        <v/>
      </c>
      <c r="N34"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4"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5" spans="1:15" x14ac:dyDescent="0.2">
      <c r="A35" s="71"/>
      <c r="B35" s="72"/>
      <c r="C35" s="72"/>
      <c r="D35" s="72"/>
      <c r="E35" s="72"/>
      <c r="F35" s="72"/>
      <c r="G35" s="30" t="str">
        <f>IF(Table6[[#This Row],[Fuel Consumption Factor 1 (Btu/hp-hr)(c)]]="","",((Table6[[#This Row],[Fuel Use 1 (scf/yr or gal/yr)(a)]]*Table6[[#This Row],[Heating Value 1 (Btu/scf or Btu/gal)(b)]])/Table6[[#This Row],[Fuel Consumption Factor 1 (Btu/hp-hr)(c)]]))</f>
        <v/>
      </c>
      <c r="H35" s="72"/>
      <c r="I35" s="72"/>
      <c r="J35" s="72"/>
      <c r="K35" s="72"/>
      <c r="L35" s="72"/>
      <c r="M35" s="30" t="str">
        <f>IF(Table6[[#This Row],[Fuel Consumption Factor 2 (Btu/hp-hr)(c)]]="","",((Table6[[#This Row],[Fuel Use 2 (scf/yr or gal/yr)(e)]]*Table6[[#This Row],[Heating Value 2 (Btu/scf or Btu/gal)(b)]])/Table6[[#This Row],[Fuel Consumption Factor 2 (Btu/hp-hr)(c)]]))</f>
        <v/>
      </c>
      <c r="N35"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5"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6" spans="1:15" x14ac:dyDescent="0.2">
      <c r="A36" s="71"/>
      <c r="B36" s="72"/>
      <c r="C36" s="72"/>
      <c r="D36" s="72"/>
      <c r="E36" s="72"/>
      <c r="F36" s="72"/>
      <c r="G36" s="30" t="str">
        <f>IF(Table6[[#This Row],[Fuel Consumption Factor 1 (Btu/hp-hr)(c)]]="","",((Table6[[#This Row],[Fuel Use 1 (scf/yr or gal/yr)(a)]]*Table6[[#This Row],[Heating Value 1 (Btu/scf or Btu/gal)(b)]])/Table6[[#This Row],[Fuel Consumption Factor 1 (Btu/hp-hr)(c)]]))</f>
        <v/>
      </c>
      <c r="H36" s="72"/>
      <c r="I36" s="72"/>
      <c r="J36" s="72"/>
      <c r="K36" s="72"/>
      <c r="L36" s="72"/>
      <c r="M36" s="30" t="str">
        <f>IF(Table6[[#This Row],[Fuel Consumption Factor 2 (Btu/hp-hr)(c)]]="","",((Table6[[#This Row],[Fuel Use 2 (scf/yr or gal/yr)(e)]]*Table6[[#This Row],[Heating Value 2 (Btu/scf or Btu/gal)(b)]])/Table6[[#This Row],[Fuel Consumption Factor 2 (Btu/hp-hr)(c)]]))</f>
        <v/>
      </c>
      <c r="N36"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6"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row r="37" spans="1:15" x14ac:dyDescent="0.2">
      <c r="A37" s="73"/>
      <c r="B37" s="74"/>
      <c r="C37" s="74"/>
      <c r="D37" s="74"/>
      <c r="E37" s="72"/>
      <c r="F37" s="74"/>
      <c r="G37" s="30" t="str">
        <f>IF(Table6[[#This Row],[Fuel Consumption Factor 1 (Btu/hp-hr)(c)]]="","",((Table6[[#This Row],[Fuel Use 1 (scf/yr or gal/yr)(a)]]*Table6[[#This Row],[Heating Value 1 (Btu/scf or Btu/gal)(b)]])/Table6[[#This Row],[Fuel Consumption Factor 1 (Btu/hp-hr)(c)]]))</f>
        <v/>
      </c>
      <c r="H37" s="74"/>
      <c r="I37" s="74"/>
      <c r="J37" s="74"/>
      <c r="K37" s="72"/>
      <c r="L37" s="74"/>
      <c r="M37" s="30" t="str">
        <f>IF(Table6[[#This Row],[Fuel Consumption Factor 2 (Btu/hp-hr)(c)]]="","",((Table6[[#This Row],[Fuel Use 2 (scf/yr or gal/yr)(e)]]*Table6[[#This Row],[Heating Value 2 (Btu/scf or Btu/gal)(b)]])/Table6[[#This Row],[Fuel Consumption Factor 2 (Btu/hp-hr)(c)]]))</f>
        <v/>
      </c>
      <c r="N37" s="31" t="str">
        <f>IF(Table6[[#This Row],[Fuel Consumption Factor 2 (Btu/hp-hr)(c)]]="","",(((Table6[[#This Row],[Fuel Use 1 (scf/yr or gal/yr)(a)]]*Table6[[#This Row],[Heating Value 1 (Btu/scf or Btu/gal)(b)]])/Table6[[#This Row],[Fuel Consumption Factor 1 (Btu/hp-hr)(c)]])+((Table6[[#This Row],[Fuel Use 2 (scf/yr or gal/yr)(e)]]*Table6[[#This Row],[Heating Value 2 (Btu/scf or Btu/gal)(b)]])/Table6[[#This Row],[Fuel Consumption Factor 2 (Btu/hp-hr)(c)]])))</f>
        <v/>
      </c>
      <c r="O37" s="31" t="str">
        <f>IF(Table6[[#This Row],[Emission Factor 2 (g/hp-hr)]]="","", (((((Table6[[#This Row],[Fuel Use 1 (scf/yr or gal/yr)(a)]]*Table6[[#This Row],[Heating Value 1 (Btu/scf or Btu/gal)(b)]])/Table6[[#This Row],[Fuel Consumption Factor 1 (Btu/hp-hr)(c)]])*Table6[[#This Row],[Emission Factor 1 (g/hp-hr)]])+(((Table6[[#This Row],[Heating Value 2 (Btu/scf or Btu/gal)(b)]]*Table6[[#This Row],[Fuel Use 2 (scf/yr or gal/yr)(e)]])/Table6[[#This Row],[Fuel Consumption Factor 2 (Btu/hp-hr)(c)]])*Table6[[#This Row],[Emission Factor 2 (g/hp-hr)]]))/Table6[[#This Row],[LOA Total (hp-hr/yr)]]))</f>
        <v/>
      </c>
    </row>
  </sheetData>
  <sheetProtection algorithmName="SHA-512" hashValue="aUo3ohg1Jm0ZbaAoY975Qp4w0SBE0JdUwUAHYnddq+pI5kgbvNMr1v4CXi/AjEPFTPLGe7eUvMfErbT4hcAlIA==" saltValue="1X4CLwByxPI/j/K4urvbag==" spinCount="100000" sheet="1" objects="1" scenarios="1" formatColumns="0" formatRows="0" autoFilter="0"/>
  <dataValidations count="1">
    <dataValidation type="list" allowBlank="1" showInputMessage="1" showErrorMessage="1" sqref="K21:K37 E17:E18 E21:E37 K17:K18" xr:uid="{F17008F0-8D2A-425E-B82C-CE09AC3E7EE8}">
      <formula1>EF_Basis</formula1>
    </dataValidation>
  </dataValidations>
  <pageMargins left="0.7" right="0.7" top="0.75" bottom="0.75" header="0.3" footer="0.3"/>
  <pageSetup orientation="portrait" r:id="rId1"/>
  <ignoredErrors>
    <ignoredError sqref="M20:O20"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A7341-42E0-4C42-8165-8CF746E9E07A}">
  <sheetPr codeName="Sheet3"/>
  <dimension ref="A1:M36"/>
  <sheetViews>
    <sheetView zoomScaleNormal="100" workbookViewId="0"/>
  </sheetViews>
  <sheetFormatPr defaultColWidth="0" defaultRowHeight="15" zeroHeight="1" x14ac:dyDescent="0.25"/>
  <cols>
    <col min="1" max="13" width="18.7109375" customWidth="1"/>
    <col min="14" max="16384" width="18.7109375" hidden="1"/>
  </cols>
  <sheetData>
    <row r="1" spans="1:13" ht="18.75" thickBot="1" x14ac:dyDescent="0.3">
      <c r="A1" s="16" t="s">
        <v>77</v>
      </c>
      <c r="B1" s="16"/>
      <c r="C1" s="16"/>
      <c r="D1" s="16"/>
      <c r="E1" s="17"/>
      <c r="F1" s="17"/>
      <c r="G1" s="17"/>
      <c r="H1" s="17"/>
      <c r="I1" s="17"/>
      <c r="J1" s="17"/>
      <c r="K1" s="17"/>
      <c r="L1" s="17"/>
      <c r="M1" s="49"/>
    </row>
    <row r="2" spans="1:13" ht="15.75" thickBot="1" x14ac:dyDescent="0.3">
      <c r="A2" s="19" t="s">
        <v>4</v>
      </c>
      <c r="B2" s="20"/>
      <c r="C2" s="20"/>
      <c r="D2" s="20"/>
      <c r="E2" s="20"/>
      <c r="F2" s="20"/>
      <c r="G2" s="20"/>
      <c r="H2" s="20"/>
      <c r="I2" s="20"/>
      <c r="J2" s="20"/>
      <c r="K2" s="20"/>
      <c r="L2" s="20"/>
      <c r="M2" s="50"/>
    </row>
    <row r="3" spans="1:13" x14ac:dyDescent="0.25">
      <c r="A3" s="42" t="s">
        <v>49</v>
      </c>
      <c r="B3" s="42"/>
      <c r="C3" s="42"/>
      <c r="D3" s="42"/>
      <c r="E3" s="42"/>
      <c r="F3" s="42"/>
      <c r="G3" s="42"/>
      <c r="H3" s="42"/>
      <c r="I3" s="42"/>
      <c r="J3" s="42"/>
      <c r="K3" s="42"/>
      <c r="L3" s="42"/>
      <c r="M3" s="51"/>
    </row>
    <row r="4" spans="1:13" ht="15" customHeight="1" x14ac:dyDescent="0.25">
      <c r="A4" s="34" t="s">
        <v>54</v>
      </c>
      <c r="B4" s="34"/>
      <c r="C4" s="34"/>
      <c r="D4" s="34"/>
      <c r="E4" s="34"/>
      <c r="F4" s="34"/>
      <c r="G4" s="34"/>
      <c r="H4" s="34"/>
      <c r="I4" s="34"/>
      <c r="J4" s="34"/>
      <c r="K4" s="34"/>
      <c r="L4" s="34"/>
      <c r="M4" s="52"/>
    </row>
    <row r="5" spans="1:13" x14ac:dyDescent="0.25">
      <c r="A5" s="34" t="s">
        <v>50</v>
      </c>
      <c r="B5" s="34"/>
      <c r="C5" s="34"/>
      <c r="D5" s="34"/>
      <c r="E5" s="34"/>
      <c r="F5" s="34"/>
      <c r="G5" s="34"/>
      <c r="H5" s="34"/>
      <c r="I5" s="34"/>
      <c r="J5" s="34"/>
      <c r="K5" s="34"/>
      <c r="L5" s="34"/>
      <c r="M5" s="52"/>
    </row>
    <row r="6" spans="1:13" x14ac:dyDescent="0.25">
      <c r="A6" s="34" t="s">
        <v>51</v>
      </c>
      <c r="B6" s="34"/>
      <c r="C6" s="34"/>
      <c r="D6" s="34"/>
      <c r="E6" s="34"/>
      <c r="F6" s="34"/>
      <c r="G6" s="34"/>
      <c r="H6" s="34"/>
      <c r="I6" s="34"/>
      <c r="J6" s="34"/>
      <c r="K6" s="34"/>
      <c r="L6" s="34"/>
      <c r="M6" s="52"/>
    </row>
    <row r="7" spans="1:13" x14ac:dyDescent="0.25">
      <c r="A7" s="34" t="s">
        <v>63</v>
      </c>
      <c r="B7" s="34"/>
      <c r="C7" s="34"/>
      <c r="D7" s="34"/>
      <c r="E7" s="34"/>
      <c r="F7" s="34"/>
      <c r="G7" s="34"/>
      <c r="H7" s="34"/>
      <c r="I7" s="34"/>
      <c r="J7" s="34"/>
      <c r="K7" s="34"/>
      <c r="L7" s="34"/>
      <c r="M7" s="52"/>
    </row>
    <row r="8" spans="1:13" x14ac:dyDescent="0.25">
      <c r="A8" s="35" t="s">
        <v>64</v>
      </c>
      <c r="B8" s="34"/>
      <c r="C8" s="34"/>
      <c r="D8" s="34"/>
      <c r="E8" s="34"/>
      <c r="F8" s="34"/>
      <c r="G8" s="34"/>
      <c r="H8" s="34"/>
      <c r="I8" s="34"/>
      <c r="J8" s="34"/>
      <c r="K8" s="34"/>
      <c r="L8" s="34"/>
      <c r="M8" s="52"/>
    </row>
    <row r="9" spans="1:13" x14ac:dyDescent="0.25">
      <c r="A9" s="35" t="s">
        <v>65</v>
      </c>
      <c r="B9" s="34"/>
      <c r="C9" s="34"/>
      <c r="D9" s="34"/>
      <c r="E9" s="34"/>
      <c r="F9" s="34"/>
      <c r="G9" s="34"/>
      <c r="H9" s="34"/>
      <c r="I9" s="34"/>
      <c r="J9" s="34"/>
      <c r="K9" s="34"/>
      <c r="L9" s="34"/>
      <c r="M9" s="52"/>
    </row>
    <row r="10" spans="1:13" x14ac:dyDescent="0.25">
      <c r="A10" s="35" t="s">
        <v>80</v>
      </c>
      <c r="B10" s="34"/>
      <c r="C10" s="34"/>
      <c r="D10" s="34"/>
      <c r="E10" s="34"/>
      <c r="F10" s="34"/>
      <c r="G10" s="34"/>
      <c r="H10" s="34"/>
      <c r="I10" s="34"/>
      <c r="J10" s="34"/>
      <c r="K10" s="34"/>
      <c r="L10" s="34"/>
      <c r="M10" s="52"/>
    </row>
    <row r="11" spans="1:13" x14ac:dyDescent="0.25">
      <c r="A11" s="35" t="s">
        <v>93</v>
      </c>
      <c r="B11" s="34"/>
      <c r="C11" s="34"/>
      <c r="D11" s="34"/>
      <c r="E11" s="34"/>
      <c r="F11" s="34"/>
      <c r="G11" s="34"/>
      <c r="H11" s="34"/>
      <c r="I11" s="34"/>
      <c r="J11" s="34"/>
      <c r="K11" s="34"/>
      <c r="L11" s="34"/>
      <c r="M11" s="52"/>
    </row>
    <row r="12" spans="1:13" x14ac:dyDescent="0.25">
      <c r="A12" s="34" t="s">
        <v>69</v>
      </c>
      <c r="B12" s="34"/>
      <c r="C12" s="34"/>
      <c r="D12" s="34"/>
      <c r="E12" s="34"/>
      <c r="F12" s="34"/>
      <c r="G12" s="34"/>
      <c r="H12" s="34"/>
      <c r="I12" s="34"/>
      <c r="J12" s="34"/>
      <c r="K12" s="34"/>
      <c r="L12" s="34"/>
      <c r="M12" s="52"/>
    </row>
    <row r="13" spans="1:13" ht="54.95" customHeight="1" thickBot="1" x14ac:dyDescent="0.3">
      <c r="A13" s="38"/>
      <c r="B13" s="38"/>
      <c r="C13" s="38"/>
      <c r="D13" s="38"/>
      <c r="E13" s="38"/>
      <c r="F13" s="38"/>
      <c r="G13" s="38"/>
      <c r="H13" s="38"/>
      <c r="I13" s="38"/>
      <c r="J13" s="38"/>
      <c r="K13" s="38"/>
      <c r="L13" s="38"/>
      <c r="M13" s="53"/>
    </row>
    <row r="14" spans="1:13" ht="18.95" customHeight="1" thickTop="1" thickBot="1" x14ac:dyDescent="0.3">
      <c r="A14" s="36" t="s">
        <v>52</v>
      </c>
      <c r="B14" s="36"/>
      <c r="C14" s="36"/>
      <c r="D14" s="36"/>
      <c r="E14" s="36"/>
      <c r="F14" s="36"/>
      <c r="G14" s="36"/>
      <c r="H14" s="36"/>
      <c r="I14" s="36"/>
      <c r="J14" s="36"/>
      <c r="K14" s="36"/>
      <c r="L14" s="36"/>
      <c r="M14" s="36"/>
    </row>
    <row r="15" spans="1:13" ht="45.75" thickTop="1" x14ac:dyDescent="0.25">
      <c r="A15" s="22" t="s">
        <v>5</v>
      </c>
      <c r="B15" s="23" t="s">
        <v>84</v>
      </c>
      <c r="C15" s="23" t="s">
        <v>85</v>
      </c>
      <c r="D15" s="23" t="s">
        <v>14</v>
      </c>
      <c r="E15" s="23" t="s">
        <v>10</v>
      </c>
      <c r="F15" s="23" t="s">
        <v>86</v>
      </c>
      <c r="G15" s="23" t="s">
        <v>87</v>
      </c>
      <c r="H15" s="23" t="s">
        <v>88</v>
      </c>
      <c r="I15" s="23" t="s">
        <v>15</v>
      </c>
      <c r="J15" s="23" t="s">
        <v>11</v>
      </c>
      <c r="K15" s="23" t="s">
        <v>89</v>
      </c>
      <c r="L15" s="23" t="s">
        <v>12</v>
      </c>
      <c r="M15" s="23" t="s">
        <v>13</v>
      </c>
    </row>
    <row r="16" spans="1:13" x14ac:dyDescent="0.25">
      <c r="A16" s="24" t="s">
        <v>45</v>
      </c>
      <c r="B16" s="25">
        <v>1000000</v>
      </c>
      <c r="C16" s="25">
        <v>1200</v>
      </c>
      <c r="D16" s="25" t="s">
        <v>0</v>
      </c>
      <c r="E16" s="33">
        <v>1</v>
      </c>
      <c r="F16" s="63">
        <f>IF(Table66[[#This Row],[Heating Value 1 (Btu/scf or Btu/gal)(b)]]="","",((Table66[[#This Row],[Fuel Use 1 (scf/yr or gal/yr)(a)]]*Table66[[#This Row],[Heating Value 1 (Btu/scf or Btu/gal)(b)]])/1000000))</f>
        <v>1200</v>
      </c>
      <c r="G16" s="25">
        <v>2000000</v>
      </c>
      <c r="H16" s="25">
        <v>1200</v>
      </c>
      <c r="I16" s="25" t="s">
        <v>0</v>
      </c>
      <c r="J16" s="25">
        <v>0.5</v>
      </c>
      <c r="K16" s="63">
        <f>IF(Table66[[#This Row],[Heating Value 2 (Btu/scf or Btu/gal)(b)]]="","",((Table66[[#This Row],[Fuel Use 2 (scf/yr or gal/yr)(d)]]*Table66[[#This Row],[Heating Value 2 (Btu/scf or Btu/gal)(b)]])/1000000))</f>
        <v>2400</v>
      </c>
      <c r="L16" s="32">
        <f>IF(Table66[[#This Row],[LOA 2 (MMBtu/yr) (c)]]="","",(((Table66[[#This Row],[Fuel Use 1 (scf/yr or gal/yr)(a)]]*Table66[[#This Row],[Heating Value 1 (Btu/scf or Btu/gal)(b)]])/1000000)+((Table66[[#This Row],[Fuel Use 2 (scf/yr or gal/yr)(d)]]*Table66[[#This Row],[Heating Value 2 (Btu/scf or Btu/gal)(b)]])/1000000)))</f>
        <v>3600</v>
      </c>
      <c r="M16" s="32">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0.66666666666666663</v>
      </c>
    </row>
    <row r="17" spans="1:13" ht="15.75" thickBot="1" x14ac:dyDescent="0.3">
      <c r="A17" s="26" t="s">
        <v>16</v>
      </c>
      <c r="B17" s="27">
        <v>2000000</v>
      </c>
      <c r="C17" s="27">
        <v>1000</v>
      </c>
      <c r="D17" s="27" t="s">
        <v>3</v>
      </c>
      <c r="E17" s="43">
        <v>4</v>
      </c>
      <c r="F17" s="63">
        <f>IF(Table66[[#This Row],[Heating Value 1 (Btu/scf or Btu/gal)(b)]]="","",((Table66[[#This Row],[Fuel Use 1 (scf/yr or gal/yr)(a)]]*Table66[[#This Row],[Heating Value 1 (Btu/scf or Btu/gal)(b)]])/1000000))</f>
        <v>2000</v>
      </c>
      <c r="G17" s="27">
        <v>2000000</v>
      </c>
      <c r="H17" s="27">
        <v>1000</v>
      </c>
      <c r="I17" s="27" t="s">
        <v>0</v>
      </c>
      <c r="J17" s="27">
        <v>2</v>
      </c>
      <c r="K17" s="63">
        <f>IF(Table66[[#This Row],[Heating Value 2 (Btu/scf or Btu/gal)(b)]]="","",((Table66[[#This Row],[Fuel Use 2 (scf/yr or gal/yr)(d)]]*Table66[[#This Row],[Heating Value 2 (Btu/scf or Btu/gal)(b)]])/1000000))</f>
        <v>2000</v>
      </c>
      <c r="L17" s="32">
        <f>IF(Table66[[#This Row],[LOA 2 (MMBtu/yr) (c)]]="","",(((Table66[[#This Row],[Fuel Use 1 (scf/yr or gal/yr)(a)]]*Table66[[#This Row],[Heating Value 1 (Btu/scf or Btu/gal)(b)]])/1000000)+((Table66[[#This Row],[Fuel Use 2 (scf/yr or gal/yr)(d)]]*Table66[[#This Row],[Heating Value 2 (Btu/scf or Btu/gal)(b)]])/1000000)))</f>
        <v>4000</v>
      </c>
      <c r="M17" s="32">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3</v>
      </c>
    </row>
    <row r="18" spans="1:13" ht="18.95" customHeight="1" thickBot="1" x14ac:dyDescent="0.3">
      <c r="A18" s="47" t="s">
        <v>83</v>
      </c>
      <c r="B18" s="47"/>
      <c r="C18" s="47"/>
      <c r="D18" s="47"/>
      <c r="E18" s="47"/>
      <c r="F18" s="47"/>
      <c r="G18" s="47"/>
      <c r="H18" s="47"/>
      <c r="I18" s="47"/>
      <c r="J18" s="47"/>
      <c r="K18" s="47"/>
      <c r="L18" s="47"/>
      <c r="M18" s="48"/>
    </row>
    <row r="19" spans="1:13" ht="47.25" x14ac:dyDescent="0.25">
      <c r="A19" s="28" t="s">
        <v>5</v>
      </c>
      <c r="B19" s="29" t="s">
        <v>55</v>
      </c>
      <c r="C19" s="29" t="s">
        <v>56</v>
      </c>
      <c r="D19" s="29" t="s">
        <v>14</v>
      </c>
      <c r="E19" s="29" t="s">
        <v>10</v>
      </c>
      <c r="F19" s="29" t="s">
        <v>90</v>
      </c>
      <c r="G19" s="29" t="s">
        <v>91</v>
      </c>
      <c r="H19" s="29" t="s">
        <v>60</v>
      </c>
      <c r="I19" s="29" t="s">
        <v>15</v>
      </c>
      <c r="J19" s="29" t="s">
        <v>11</v>
      </c>
      <c r="K19" s="29" t="s">
        <v>92</v>
      </c>
      <c r="L19" s="29" t="s">
        <v>12</v>
      </c>
      <c r="M19" s="29" t="s">
        <v>13</v>
      </c>
    </row>
    <row r="20" spans="1:13" x14ac:dyDescent="0.25">
      <c r="A20" s="71"/>
      <c r="B20" s="72"/>
      <c r="C20" s="72"/>
      <c r="D20" s="72"/>
      <c r="E20" s="72"/>
      <c r="F20" s="63" t="str">
        <f>IF(Table66[[#This Row],[Heating Value 1 (Btu/scf or Btu/gal)(b)]]="","",((Table66[[#This Row],[Fuel Use 1 (scf/yr or gal/yr)(a)]]*Table66[[#This Row],[Heating Value 1 (Btu/scf or Btu/gal)(b)]])/1000000))</f>
        <v/>
      </c>
      <c r="G20" s="72"/>
      <c r="H20" s="72"/>
      <c r="I20" s="72"/>
      <c r="J20" s="72"/>
      <c r="K20" s="63" t="str">
        <f>IF(Table66[[#This Row],[Heating Value 2 (Btu/scf or Btu/gal)(b)]]="","",((Table66[[#This Row],[Fuel Use 2 (scf/yr or gal/yr)(d)]]*Table66[[#This Row],[Heating Value 2 (Btu/scf or Btu/gal)(b)]])/1000000))</f>
        <v/>
      </c>
      <c r="L20" s="32" t="str">
        <f>IF(Table66[[#This Row],[LOA 2 (MMBtu/yr) (c)]]="","",(((Table66[[#This Row],[Fuel Use 1 (scf/yr or gal/yr)(a)]]*Table66[[#This Row],[Heating Value 1 (Btu/scf or Btu/gal)(b)]])/1000000)+((Table66[[#This Row],[Fuel Use 2 (scf/yr or gal/yr)(d)]]*Table66[[#This Row],[Heating Value 2 (Btu/scf or Btu/gal)(b)]])/1000000)))</f>
        <v/>
      </c>
      <c r="M20"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1" spans="1:13" x14ac:dyDescent="0.25">
      <c r="A21" s="71"/>
      <c r="B21" s="72"/>
      <c r="C21" s="72"/>
      <c r="D21" s="72"/>
      <c r="E21" s="72"/>
      <c r="F21" s="63" t="str">
        <f>IF(Table66[[#This Row],[Heating Value 1 (Btu/scf or Btu/gal)(b)]]="","",((Table66[[#This Row],[Fuel Use 1 (scf/yr or gal/yr)(a)]]*Table66[[#This Row],[Heating Value 1 (Btu/scf or Btu/gal)(b)]])/1000000))</f>
        <v/>
      </c>
      <c r="G21" s="72"/>
      <c r="H21" s="72"/>
      <c r="I21" s="72"/>
      <c r="J21" s="72"/>
      <c r="K21" s="63" t="str">
        <f>IF(Table66[[#This Row],[Heating Value 2 (Btu/scf or Btu/gal)(b)]]="","",((Table66[[#This Row],[Fuel Use 2 (scf/yr or gal/yr)(d)]]*Table66[[#This Row],[Heating Value 2 (Btu/scf or Btu/gal)(b)]])/1000000))</f>
        <v/>
      </c>
      <c r="L21" s="32" t="str">
        <f>IF(Table66[[#This Row],[LOA 2 (MMBtu/yr) (c)]]="","",(((Table66[[#This Row],[Fuel Use 1 (scf/yr or gal/yr)(a)]]*Table66[[#This Row],[Heating Value 1 (Btu/scf or Btu/gal)(b)]])/1000000)+((Table66[[#This Row],[Fuel Use 2 (scf/yr or gal/yr)(d)]]*Table66[[#This Row],[Heating Value 2 (Btu/scf or Btu/gal)(b)]])/1000000)))</f>
        <v/>
      </c>
      <c r="M21"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2" spans="1:13" x14ac:dyDescent="0.25">
      <c r="A22" s="71"/>
      <c r="B22" s="72"/>
      <c r="C22" s="72"/>
      <c r="D22" s="72"/>
      <c r="E22" s="72"/>
      <c r="F22" s="63" t="str">
        <f>IF(Table66[[#This Row],[Heating Value 1 (Btu/scf or Btu/gal)(b)]]="","",((Table66[[#This Row],[Fuel Use 1 (scf/yr or gal/yr)(a)]]*Table66[[#This Row],[Heating Value 1 (Btu/scf or Btu/gal)(b)]])/1000000))</f>
        <v/>
      </c>
      <c r="G22" s="72"/>
      <c r="H22" s="72"/>
      <c r="I22" s="72"/>
      <c r="J22" s="72"/>
      <c r="K22" s="63" t="str">
        <f>IF(Table66[[#This Row],[Heating Value 2 (Btu/scf or Btu/gal)(b)]]="","",((Table66[[#This Row],[Fuel Use 2 (scf/yr or gal/yr)(d)]]*Table66[[#This Row],[Heating Value 2 (Btu/scf or Btu/gal)(b)]])/1000000))</f>
        <v/>
      </c>
      <c r="L22" s="32" t="str">
        <f>IF(Table66[[#This Row],[LOA 2 (MMBtu/yr) (c)]]="","",(((Table66[[#This Row],[Fuel Use 1 (scf/yr or gal/yr)(a)]]*Table66[[#This Row],[Heating Value 1 (Btu/scf or Btu/gal)(b)]])/1000000)+((Table66[[#This Row],[Fuel Use 2 (scf/yr or gal/yr)(d)]]*Table66[[#This Row],[Heating Value 2 (Btu/scf or Btu/gal)(b)]])/1000000)))</f>
        <v/>
      </c>
      <c r="M22"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3" spans="1:13" x14ac:dyDescent="0.25">
      <c r="A23" s="71"/>
      <c r="B23" s="72"/>
      <c r="C23" s="72"/>
      <c r="D23" s="72"/>
      <c r="E23" s="72"/>
      <c r="F23" s="63" t="str">
        <f>IF(Table66[[#This Row],[Heating Value 1 (Btu/scf or Btu/gal)(b)]]="","",((Table66[[#This Row],[Fuel Use 1 (scf/yr or gal/yr)(a)]]*Table66[[#This Row],[Heating Value 1 (Btu/scf or Btu/gal)(b)]])/1000000))</f>
        <v/>
      </c>
      <c r="G23" s="72"/>
      <c r="H23" s="72"/>
      <c r="I23" s="72"/>
      <c r="J23" s="72"/>
      <c r="K23" s="63" t="str">
        <f>IF(Table66[[#This Row],[Heating Value 2 (Btu/scf or Btu/gal)(b)]]="","",((Table66[[#This Row],[Fuel Use 2 (scf/yr or gal/yr)(d)]]*Table66[[#This Row],[Heating Value 2 (Btu/scf or Btu/gal)(b)]])/1000000))</f>
        <v/>
      </c>
      <c r="L23" s="32" t="str">
        <f>IF(Table66[[#This Row],[LOA 2 (MMBtu/yr) (c)]]="","",(((Table66[[#This Row],[Fuel Use 1 (scf/yr or gal/yr)(a)]]*Table66[[#This Row],[Heating Value 1 (Btu/scf or Btu/gal)(b)]])/1000000)+((Table66[[#This Row],[Fuel Use 2 (scf/yr or gal/yr)(d)]]*Table66[[#This Row],[Heating Value 2 (Btu/scf or Btu/gal)(b)]])/1000000)))</f>
        <v/>
      </c>
      <c r="M23"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4" spans="1:13" x14ac:dyDescent="0.25">
      <c r="A24" s="71"/>
      <c r="B24" s="72"/>
      <c r="C24" s="72"/>
      <c r="D24" s="72"/>
      <c r="E24" s="72"/>
      <c r="F24" s="63" t="str">
        <f>IF(Table66[[#This Row],[Heating Value 1 (Btu/scf or Btu/gal)(b)]]="","",((Table66[[#This Row],[Fuel Use 1 (scf/yr or gal/yr)(a)]]*Table66[[#This Row],[Heating Value 1 (Btu/scf or Btu/gal)(b)]])/1000000))</f>
        <v/>
      </c>
      <c r="G24" s="72"/>
      <c r="H24" s="72"/>
      <c r="I24" s="72"/>
      <c r="J24" s="72"/>
      <c r="K24" s="63" t="str">
        <f>IF(Table66[[#This Row],[Heating Value 2 (Btu/scf or Btu/gal)(b)]]="","",((Table66[[#This Row],[Fuel Use 2 (scf/yr or gal/yr)(d)]]*Table66[[#This Row],[Heating Value 2 (Btu/scf or Btu/gal)(b)]])/1000000))</f>
        <v/>
      </c>
      <c r="L24" s="32" t="str">
        <f>IF(Table66[[#This Row],[LOA 2 (MMBtu/yr) (c)]]="","",(((Table66[[#This Row],[Fuel Use 1 (scf/yr or gal/yr)(a)]]*Table66[[#This Row],[Heating Value 1 (Btu/scf or Btu/gal)(b)]])/1000000)+((Table66[[#This Row],[Fuel Use 2 (scf/yr or gal/yr)(d)]]*Table66[[#This Row],[Heating Value 2 (Btu/scf or Btu/gal)(b)]])/1000000)))</f>
        <v/>
      </c>
      <c r="M24"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5" spans="1:13" x14ac:dyDescent="0.25">
      <c r="A25" s="71"/>
      <c r="B25" s="72"/>
      <c r="C25" s="72"/>
      <c r="D25" s="72"/>
      <c r="E25" s="72"/>
      <c r="F25" s="63" t="str">
        <f>IF(Table66[[#This Row],[Heating Value 1 (Btu/scf or Btu/gal)(b)]]="","",((Table66[[#This Row],[Fuel Use 1 (scf/yr or gal/yr)(a)]]*Table66[[#This Row],[Heating Value 1 (Btu/scf or Btu/gal)(b)]])/1000000))</f>
        <v/>
      </c>
      <c r="G25" s="72"/>
      <c r="H25" s="72"/>
      <c r="I25" s="72"/>
      <c r="J25" s="72"/>
      <c r="K25" s="63" t="str">
        <f>IF(Table66[[#This Row],[Heating Value 2 (Btu/scf or Btu/gal)(b)]]="","",((Table66[[#This Row],[Fuel Use 2 (scf/yr or gal/yr)(d)]]*Table66[[#This Row],[Heating Value 2 (Btu/scf or Btu/gal)(b)]])/1000000))</f>
        <v/>
      </c>
      <c r="L25" s="32" t="str">
        <f>IF(Table66[[#This Row],[LOA 2 (MMBtu/yr) (c)]]="","",(((Table66[[#This Row],[Fuel Use 1 (scf/yr or gal/yr)(a)]]*Table66[[#This Row],[Heating Value 1 (Btu/scf or Btu/gal)(b)]])/1000000)+((Table66[[#This Row],[Fuel Use 2 (scf/yr or gal/yr)(d)]]*Table66[[#This Row],[Heating Value 2 (Btu/scf or Btu/gal)(b)]])/1000000)))</f>
        <v/>
      </c>
      <c r="M25"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6" spans="1:13" x14ac:dyDescent="0.25">
      <c r="A26" s="71"/>
      <c r="B26" s="72"/>
      <c r="C26" s="72"/>
      <c r="D26" s="72"/>
      <c r="E26" s="72"/>
      <c r="F26" s="63" t="str">
        <f>IF(Table66[[#This Row],[Heating Value 1 (Btu/scf or Btu/gal)(b)]]="","",((Table66[[#This Row],[Fuel Use 1 (scf/yr or gal/yr)(a)]]*Table66[[#This Row],[Heating Value 1 (Btu/scf or Btu/gal)(b)]])/1000000))</f>
        <v/>
      </c>
      <c r="G26" s="72"/>
      <c r="H26" s="72"/>
      <c r="I26" s="72"/>
      <c r="J26" s="72"/>
      <c r="K26" s="63" t="str">
        <f>IF(Table66[[#This Row],[Heating Value 2 (Btu/scf or Btu/gal)(b)]]="","",((Table66[[#This Row],[Fuel Use 2 (scf/yr or gal/yr)(d)]]*Table66[[#This Row],[Heating Value 2 (Btu/scf or Btu/gal)(b)]])/1000000))</f>
        <v/>
      </c>
      <c r="L26" s="32" t="str">
        <f>IF(Table66[[#This Row],[LOA 2 (MMBtu/yr) (c)]]="","",(((Table66[[#This Row],[Fuel Use 1 (scf/yr or gal/yr)(a)]]*Table66[[#This Row],[Heating Value 1 (Btu/scf or Btu/gal)(b)]])/1000000)+((Table66[[#This Row],[Fuel Use 2 (scf/yr or gal/yr)(d)]]*Table66[[#This Row],[Heating Value 2 (Btu/scf or Btu/gal)(b)]])/1000000)))</f>
        <v/>
      </c>
      <c r="M26"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7" spans="1:13" x14ac:dyDescent="0.25">
      <c r="A27" s="71"/>
      <c r="B27" s="72"/>
      <c r="C27" s="72"/>
      <c r="D27" s="72"/>
      <c r="E27" s="72"/>
      <c r="F27" s="63" t="str">
        <f>IF(Table66[[#This Row],[Heating Value 1 (Btu/scf or Btu/gal)(b)]]="","",((Table66[[#This Row],[Fuel Use 1 (scf/yr or gal/yr)(a)]]*Table66[[#This Row],[Heating Value 1 (Btu/scf or Btu/gal)(b)]])/1000000))</f>
        <v/>
      </c>
      <c r="G27" s="72"/>
      <c r="H27" s="72"/>
      <c r="I27" s="72"/>
      <c r="J27" s="72"/>
      <c r="K27" s="63" t="str">
        <f>IF(Table66[[#This Row],[Heating Value 2 (Btu/scf or Btu/gal)(b)]]="","",((Table66[[#This Row],[Fuel Use 2 (scf/yr or gal/yr)(d)]]*Table66[[#This Row],[Heating Value 2 (Btu/scf or Btu/gal)(b)]])/1000000))</f>
        <v/>
      </c>
      <c r="L27" s="32" t="str">
        <f>IF(Table66[[#This Row],[LOA 2 (MMBtu/yr) (c)]]="","",(((Table66[[#This Row],[Fuel Use 1 (scf/yr or gal/yr)(a)]]*Table66[[#This Row],[Heating Value 1 (Btu/scf or Btu/gal)(b)]])/1000000)+((Table66[[#This Row],[Fuel Use 2 (scf/yr or gal/yr)(d)]]*Table66[[#This Row],[Heating Value 2 (Btu/scf or Btu/gal)(b)]])/1000000)))</f>
        <v/>
      </c>
      <c r="M27"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8" spans="1:13" x14ac:dyDescent="0.25">
      <c r="A28" s="71"/>
      <c r="B28" s="72"/>
      <c r="C28" s="72"/>
      <c r="D28" s="72"/>
      <c r="E28" s="72"/>
      <c r="F28" s="63" t="str">
        <f>IF(Table66[[#This Row],[Heating Value 1 (Btu/scf or Btu/gal)(b)]]="","",((Table66[[#This Row],[Fuel Use 1 (scf/yr or gal/yr)(a)]]*Table66[[#This Row],[Heating Value 1 (Btu/scf or Btu/gal)(b)]])/1000000))</f>
        <v/>
      </c>
      <c r="G28" s="72"/>
      <c r="H28" s="72"/>
      <c r="I28" s="72"/>
      <c r="J28" s="72"/>
      <c r="K28" s="63" t="str">
        <f>IF(Table66[[#This Row],[Heating Value 2 (Btu/scf or Btu/gal)(b)]]="","",((Table66[[#This Row],[Fuel Use 2 (scf/yr or gal/yr)(d)]]*Table66[[#This Row],[Heating Value 2 (Btu/scf or Btu/gal)(b)]])/1000000))</f>
        <v/>
      </c>
      <c r="L28" s="32" t="str">
        <f>IF(Table66[[#This Row],[LOA 2 (MMBtu/yr) (c)]]="","",(((Table66[[#This Row],[Fuel Use 1 (scf/yr or gal/yr)(a)]]*Table66[[#This Row],[Heating Value 1 (Btu/scf or Btu/gal)(b)]])/1000000)+((Table66[[#This Row],[Fuel Use 2 (scf/yr or gal/yr)(d)]]*Table66[[#This Row],[Heating Value 2 (Btu/scf or Btu/gal)(b)]])/1000000)))</f>
        <v/>
      </c>
      <c r="M28"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29" spans="1:13" x14ac:dyDescent="0.25">
      <c r="A29" s="71"/>
      <c r="B29" s="72"/>
      <c r="C29" s="72"/>
      <c r="D29" s="72"/>
      <c r="E29" s="72"/>
      <c r="F29" s="63" t="str">
        <f>IF(Table66[[#This Row],[Heating Value 1 (Btu/scf or Btu/gal)(b)]]="","",((Table66[[#This Row],[Fuel Use 1 (scf/yr or gal/yr)(a)]]*Table66[[#This Row],[Heating Value 1 (Btu/scf or Btu/gal)(b)]])/1000000))</f>
        <v/>
      </c>
      <c r="G29" s="72"/>
      <c r="H29" s="72"/>
      <c r="I29" s="72"/>
      <c r="J29" s="72"/>
      <c r="K29" s="63" t="str">
        <f>IF(Table66[[#This Row],[Heating Value 2 (Btu/scf or Btu/gal)(b)]]="","",((Table66[[#This Row],[Fuel Use 2 (scf/yr or gal/yr)(d)]]*Table66[[#This Row],[Heating Value 2 (Btu/scf or Btu/gal)(b)]])/1000000))</f>
        <v/>
      </c>
      <c r="L29" s="32" t="str">
        <f>IF(Table66[[#This Row],[LOA 2 (MMBtu/yr) (c)]]="","",(((Table66[[#This Row],[Fuel Use 1 (scf/yr or gal/yr)(a)]]*Table66[[#This Row],[Heating Value 1 (Btu/scf or Btu/gal)(b)]])/1000000)+((Table66[[#This Row],[Fuel Use 2 (scf/yr or gal/yr)(d)]]*Table66[[#This Row],[Heating Value 2 (Btu/scf or Btu/gal)(b)]])/1000000)))</f>
        <v/>
      </c>
      <c r="M29"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0" spans="1:13" x14ac:dyDescent="0.25">
      <c r="A30" s="71"/>
      <c r="B30" s="72"/>
      <c r="C30" s="72"/>
      <c r="D30" s="72"/>
      <c r="E30" s="72"/>
      <c r="F30" s="63" t="str">
        <f>IF(Table66[[#This Row],[Heating Value 1 (Btu/scf or Btu/gal)(b)]]="","",((Table66[[#This Row],[Fuel Use 1 (scf/yr or gal/yr)(a)]]*Table66[[#This Row],[Heating Value 1 (Btu/scf or Btu/gal)(b)]])/1000000))</f>
        <v/>
      </c>
      <c r="G30" s="72"/>
      <c r="H30" s="72"/>
      <c r="I30" s="72"/>
      <c r="J30" s="72"/>
      <c r="K30" s="63" t="str">
        <f>IF(Table66[[#This Row],[Heating Value 2 (Btu/scf or Btu/gal)(b)]]="","",((Table66[[#This Row],[Fuel Use 2 (scf/yr or gal/yr)(d)]]*Table66[[#This Row],[Heating Value 2 (Btu/scf or Btu/gal)(b)]])/1000000))</f>
        <v/>
      </c>
      <c r="L30" s="32" t="str">
        <f>IF(Table66[[#This Row],[LOA 2 (MMBtu/yr) (c)]]="","",(((Table66[[#This Row],[Fuel Use 1 (scf/yr or gal/yr)(a)]]*Table66[[#This Row],[Heating Value 1 (Btu/scf or Btu/gal)(b)]])/1000000)+((Table66[[#This Row],[Fuel Use 2 (scf/yr or gal/yr)(d)]]*Table66[[#This Row],[Heating Value 2 (Btu/scf or Btu/gal)(b)]])/1000000)))</f>
        <v/>
      </c>
      <c r="M30"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1" spans="1:13" x14ac:dyDescent="0.25">
      <c r="A31" s="71"/>
      <c r="B31" s="72"/>
      <c r="C31" s="72"/>
      <c r="D31" s="72"/>
      <c r="E31" s="72"/>
      <c r="F31" s="63" t="str">
        <f>IF(Table66[[#This Row],[Heating Value 1 (Btu/scf or Btu/gal)(b)]]="","",((Table66[[#This Row],[Fuel Use 1 (scf/yr or gal/yr)(a)]]*Table66[[#This Row],[Heating Value 1 (Btu/scf or Btu/gal)(b)]])/1000000))</f>
        <v/>
      </c>
      <c r="G31" s="72"/>
      <c r="H31" s="72"/>
      <c r="I31" s="72"/>
      <c r="J31" s="72"/>
      <c r="K31" s="63" t="str">
        <f>IF(Table66[[#This Row],[Heating Value 2 (Btu/scf or Btu/gal)(b)]]="","",((Table66[[#This Row],[Fuel Use 2 (scf/yr or gal/yr)(d)]]*Table66[[#This Row],[Heating Value 2 (Btu/scf or Btu/gal)(b)]])/1000000))</f>
        <v/>
      </c>
      <c r="L31" s="32" t="str">
        <f>IF(Table66[[#This Row],[LOA 2 (MMBtu/yr) (c)]]="","",(((Table66[[#This Row],[Fuel Use 1 (scf/yr or gal/yr)(a)]]*Table66[[#This Row],[Heating Value 1 (Btu/scf or Btu/gal)(b)]])/1000000)+((Table66[[#This Row],[Fuel Use 2 (scf/yr or gal/yr)(d)]]*Table66[[#This Row],[Heating Value 2 (Btu/scf or Btu/gal)(b)]])/1000000)))</f>
        <v/>
      </c>
      <c r="M31"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2" spans="1:13" x14ac:dyDescent="0.25">
      <c r="A32" s="71"/>
      <c r="B32" s="72"/>
      <c r="C32" s="72"/>
      <c r="D32" s="72"/>
      <c r="E32" s="72"/>
      <c r="F32" s="63" t="str">
        <f>IF(Table66[[#This Row],[Heating Value 1 (Btu/scf or Btu/gal)(b)]]="","",((Table66[[#This Row],[Fuel Use 1 (scf/yr or gal/yr)(a)]]*Table66[[#This Row],[Heating Value 1 (Btu/scf or Btu/gal)(b)]])/1000000))</f>
        <v/>
      </c>
      <c r="G32" s="72"/>
      <c r="H32" s="72"/>
      <c r="I32" s="72"/>
      <c r="J32" s="72"/>
      <c r="K32" s="63" t="str">
        <f>IF(Table66[[#This Row],[Heating Value 2 (Btu/scf or Btu/gal)(b)]]="","",((Table66[[#This Row],[Fuel Use 2 (scf/yr or gal/yr)(d)]]*Table66[[#This Row],[Heating Value 2 (Btu/scf or Btu/gal)(b)]])/1000000))</f>
        <v/>
      </c>
      <c r="L32" s="32" t="str">
        <f>IF(Table66[[#This Row],[LOA 2 (MMBtu/yr) (c)]]="","",(((Table66[[#This Row],[Fuel Use 1 (scf/yr or gal/yr)(a)]]*Table66[[#This Row],[Heating Value 1 (Btu/scf or Btu/gal)(b)]])/1000000)+((Table66[[#This Row],[Fuel Use 2 (scf/yr or gal/yr)(d)]]*Table66[[#This Row],[Heating Value 2 (Btu/scf or Btu/gal)(b)]])/1000000)))</f>
        <v/>
      </c>
      <c r="M32"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3" spans="1:13" x14ac:dyDescent="0.25">
      <c r="A33" s="71"/>
      <c r="B33" s="72"/>
      <c r="C33" s="72"/>
      <c r="D33" s="72"/>
      <c r="E33" s="72"/>
      <c r="F33" s="63" t="str">
        <f>IF(Table66[[#This Row],[Heating Value 1 (Btu/scf or Btu/gal)(b)]]="","",((Table66[[#This Row],[Fuel Use 1 (scf/yr or gal/yr)(a)]]*Table66[[#This Row],[Heating Value 1 (Btu/scf or Btu/gal)(b)]])/1000000))</f>
        <v/>
      </c>
      <c r="G33" s="72"/>
      <c r="H33" s="72"/>
      <c r="I33" s="72"/>
      <c r="J33" s="72"/>
      <c r="K33" s="63" t="str">
        <f>IF(Table66[[#This Row],[Heating Value 2 (Btu/scf or Btu/gal)(b)]]="","",((Table66[[#This Row],[Fuel Use 2 (scf/yr or gal/yr)(d)]]*Table66[[#This Row],[Heating Value 2 (Btu/scf or Btu/gal)(b)]])/1000000))</f>
        <v/>
      </c>
      <c r="L33" s="32" t="str">
        <f>IF(Table66[[#This Row],[LOA 2 (MMBtu/yr) (c)]]="","",(((Table66[[#This Row],[Fuel Use 1 (scf/yr or gal/yr)(a)]]*Table66[[#This Row],[Heating Value 1 (Btu/scf or Btu/gal)(b)]])/1000000)+((Table66[[#This Row],[Fuel Use 2 (scf/yr or gal/yr)(d)]]*Table66[[#This Row],[Heating Value 2 (Btu/scf or Btu/gal)(b)]])/1000000)))</f>
        <v/>
      </c>
      <c r="M33"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4" spans="1:13" x14ac:dyDescent="0.25">
      <c r="A34" s="71"/>
      <c r="B34" s="72"/>
      <c r="C34" s="72"/>
      <c r="D34" s="72"/>
      <c r="E34" s="72"/>
      <c r="F34" s="63" t="str">
        <f>IF(Table66[[#This Row],[Heating Value 1 (Btu/scf or Btu/gal)(b)]]="","",((Table66[[#This Row],[Fuel Use 1 (scf/yr or gal/yr)(a)]]*Table66[[#This Row],[Heating Value 1 (Btu/scf or Btu/gal)(b)]])/1000000))</f>
        <v/>
      </c>
      <c r="G34" s="72"/>
      <c r="H34" s="72"/>
      <c r="I34" s="72"/>
      <c r="J34" s="72"/>
      <c r="K34" s="63" t="str">
        <f>IF(Table66[[#This Row],[Heating Value 2 (Btu/scf or Btu/gal)(b)]]="","",((Table66[[#This Row],[Fuel Use 2 (scf/yr or gal/yr)(d)]]*Table66[[#This Row],[Heating Value 2 (Btu/scf or Btu/gal)(b)]])/1000000))</f>
        <v/>
      </c>
      <c r="L34" s="32" t="str">
        <f>IF(Table66[[#This Row],[LOA 2 (MMBtu/yr) (c)]]="","",(((Table66[[#This Row],[Fuel Use 1 (scf/yr or gal/yr)(a)]]*Table66[[#This Row],[Heating Value 1 (Btu/scf or Btu/gal)(b)]])/1000000)+((Table66[[#This Row],[Fuel Use 2 (scf/yr or gal/yr)(d)]]*Table66[[#This Row],[Heating Value 2 (Btu/scf or Btu/gal)(b)]])/1000000)))</f>
        <v/>
      </c>
      <c r="M34"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5" spans="1:13" x14ac:dyDescent="0.25">
      <c r="A35" s="71"/>
      <c r="B35" s="72"/>
      <c r="C35" s="72"/>
      <c r="D35" s="72"/>
      <c r="E35" s="72"/>
      <c r="F35" s="63" t="str">
        <f>IF(Table66[[#This Row],[Heating Value 1 (Btu/scf or Btu/gal)(b)]]="","",((Table66[[#This Row],[Fuel Use 1 (scf/yr or gal/yr)(a)]]*Table66[[#This Row],[Heating Value 1 (Btu/scf or Btu/gal)(b)]])/1000000))</f>
        <v/>
      </c>
      <c r="G35" s="72"/>
      <c r="H35" s="72"/>
      <c r="I35" s="72"/>
      <c r="J35" s="72"/>
      <c r="K35" s="63" t="str">
        <f>IF(Table66[[#This Row],[Heating Value 2 (Btu/scf or Btu/gal)(b)]]="","",((Table66[[#This Row],[Fuel Use 2 (scf/yr or gal/yr)(d)]]*Table66[[#This Row],[Heating Value 2 (Btu/scf or Btu/gal)(b)]])/1000000))</f>
        <v/>
      </c>
      <c r="L35" s="32" t="str">
        <f>IF(Table66[[#This Row],[LOA 2 (MMBtu/yr) (c)]]="","",(((Table66[[#This Row],[Fuel Use 1 (scf/yr or gal/yr)(a)]]*Table66[[#This Row],[Heating Value 1 (Btu/scf or Btu/gal)(b)]])/1000000)+((Table66[[#This Row],[Fuel Use 2 (scf/yr or gal/yr)(d)]]*Table66[[#This Row],[Heating Value 2 (Btu/scf or Btu/gal)(b)]])/1000000)))</f>
        <v/>
      </c>
      <c r="M35"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row r="36" spans="1:13" x14ac:dyDescent="0.25">
      <c r="A36" s="73"/>
      <c r="B36" s="74"/>
      <c r="C36" s="74"/>
      <c r="D36" s="72"/>
      <c r="E36" s="74"/>
      <c r="F36" s="63" t="str">
        <f>IF(Table66[[#This Row],[Heating Value 1 (Btu/scf or Btu/gal)(b)]]="","",((Table66[[#This Row],[Fuel Use 1 (scf/yr or gal/yr)(a)]]*Table66[[#This Row],[Heating Value 1 (Btu/scf or Btu/gal)(b)]])/1000000))</f>
        <v/>
      </c>
      <c r="G36" s="74"/>
      <c r="H36" s="74"/>
      <c r="I36" s="72"/>
      <c r="J36" s="74"/>
      <c r="K36" s="63" t="str">
        <f>IF(Table66[[#This Row],[Heating Value 2 (Btu/scf or Btu/gal)(b)]]="","",((Table66[[#This Row],[Fuel Use 2 (scf/yr or gal/yr)(d)]]*Table66[[#This Row],[Heating Value 2 (Btu/scf or Btu/gal)(b)]])/1000000))</f>
        <v/>
      </c>
      <c r="L36" s="32" t="str">
        <f>IF(Table66[[#This Row],[LOA 2 (MMBtu/yr) (c)]]="","",(((Table66[[#This Row],[Fuel Use 1 (scf/yr or gal/yr)(a)]]*Table66[[#This Row],[Heating Value 1 (Btu/scf or Btu/gal)(b)]])/1000000)+((Table66[[#This Row],[Fuel Use 2 (scf/yr or gal/yr)(d)]]*Table66[[#This Row],[Heating Value 2 (Btu/scf or Btu/gal)(b)]])/1000000)))</f>
        <v/>
      </c>
      <c r="M36" s="32" t="str">
        <f>IF(Table66[[#This Row],[Emission Factor 2 (lb/MMBtu)]]="","", (((((Table66[[#This Row],[Fuel Use 1 (scf/yr or gal/yr)(a)]]*Table66[[#This Row],[Heating Value 1 (Btu/scf or Btu/gal)(b)]])/1000000)*Table66[[#This Row],[Emission Factor 1 (lb/MMBtu)]])+(((Table66[[#This Row],[Heating Value 2 (Btu/scf or Btu/gal)(b)]]*Table66[[#This Row],[Fuel Use 2 (scf/yr or gal/yr)(d)]])/1000000)*Table66[[#This Row],[Emission Factor 2 (lb/MMBtu)]]))/Table66[[#This Row],[LOA Total (MMBtu/yr)]]))</f>
        <v/>
      </c>
    </row>
  </sheetData>
  <sheetProtection algorithmName="SHA-512" hashValue="K+8qrSM6V7cwLlRy9+mGiX9UNqCkNjeCA7Nt+YeLBO5vNIRjJNs97eYPyjKDgG90GuAB3Yo8gKqB6owC/1pf9Q==" saltValue="1Sh0kDPyQDqjYnbnPGdqKA==" spinCount="100000" sheet="1" objects="1" scenarios="1" formatColumns="0" formatRows="0" autoFilter="0"/>
  <dataValidations count="1">
    <dataValidation type="list" allowBlank="1" showInputMessage="1" showErrorMessage="1" sqref="I20:I36 D16:D17 D20:D36 I16:I17" xr:uid="{84267FCF-E571-469C-A29A-51B0A570AB4D}">
      <formula1>EF_Basis</formula1>
    </dataValidation>
  </dataValidations>
  <pageMargins left="0.7" right="0.7" top="0.75" bottom="0.75" header="0.3" footer="0.3"/>
  <pageSetup orientation="portrait" r:id="rId1"/>
  <ignoredErrors>
    <ignoredError sqref="K16 F16:F17 M16 L16 F19:F36 K20:M36 K17:M17 K19:M19"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D4AE-29DE-43B2-94DB-6087CD7515FA}">
  <sheetPr codeName="Sheet4"/>
  <dimension ref="A1:E34"/>
  <sheetViews>
    <sheetView zoomScaleNormal="100" workbookViewId="0"/>
  </sheetViews>
  <sheetFormatPr defaultColWidth="0" defaultRowHeight="15" zeroHeight="1" x14ac:dyDescent="0.25"/>
  <cols>
    <col min="1" max="5" width="22.7109375" customWidth="1"/>
    <col min="6" max="16384" width="9.140625" hidden="1"/>
  </cols>
  <sheetData>
    <row r="1" spans="1:5" ht="18.75" thickBot="1" x14ac:dyDescent="0.3">
      <c r="A1" s="16" t="s">
        <v>70</v>
      </c>
      <c r="B1" s="16"/>
      <c r="C1" s="16"/>
      <c r="D1" s="16"/>
      <c r="E1" s="49"/>
    </row>
    <row r="2" spans="1:5" ht="15.75" thickBot="1" x14ac:dyDescent="0.3">
      <c r="A2" s="19" t="s">
        <v>4</v>
      </c>
      <c r="B2" s="20"/>
      <c r="C2" s="20"/>
      <c r="D2" s="20"/>
      <c r="E2" s="50"/>
    </row>
    <row r="3" spans="1:5" x14ac:dyDescent="0.25">
      <c r="A3" s="42" t="s">
        <v>49</v>
      </c>
      <c r="B3" s="42"/>
      <c r="C3" s="42"/>
      <c r="D3" s="42"/>
      <c r="E3" s="51"/>
    </row>
    <row r="4" spans="1:5" ht="15" customHeight="1" x14ac:dyDescent="0.25">
      <c r="A4" s="34" t="s">
        <v>54</v>
      </c>
      <c r="B4" s="34"/>
      <c r="C4" s="34"/>
      <c r="D4" s="34"/>
      <c r="E4" s="52"/>
    </row>
    <row r="5" spans="1:5" x14ac:dyDescent="0.25">
      <c r="A5" s="34" t="s">
        <v>51</v>
      </c>
      <c r="B5" s="34"/>
      <c r="C5" s="34"/>
      <c r="D5" s="34"/>
      <c r="E5" s="52"/>
    </row>
    <row r="6" spans="1:5" x14ac:dyDescent="0.25">
      <c r="A6" s="34" t="s">
        <v>63</v>
      </c>
      <c r="B6" s="34"/>
      <c r="C6" s="34"/>
      <c r="D6" s="34"/>
      <c r="E6" s="52"/>
    </row>
    <row r="7" spans="1:5" x14ac:dyDescent="0.25">
      <c r="A7" s="35" t="s">
        <v>74</v>
      </c>
      <c r="B7" s="34"/>
      <c r="C7" s="34"/>
      <c r="D7" s="34"/>
      <c r="E7" s="52"/>
    </row>
    <row r="8" spans="1:5" x14ac:dyDescent="0.25">
      <c r="A8" s="35" t="s">
        <v>65</v>
      </c>
      <c r="B8" s="34"/>
      <c r="C8" s="34"/>
      <c r="D8" s="34"/>
      <c r="E8" s="52"/>
    </row>
    <row r="9" spans="1:5" x14ac:dyDescent="0.25">
      <c r="A9" s="35" t="s">
        <v>66</v>
      </c>
      <c r="B9" s="34"/>
      <c r="C9" s="34"/>
      <c r="D9" s="34"/>
      <c r="E9" s="52"/>
    </row>
    <row r="10" spans="1:5" x14ac:dyDescent="0.25">
      <c r="A10" s="35" t="s">
        <v>67</v>
      </c>
      <c r="B10" s="34"/>
      <c r="C10" s="34"/>
      <c r="D10" s="34"/>
      <c r="E10" s="52"/>
    </row>
    <row r="11" spans="1:5" ht="15.75" thickBot="1" x14ac:dyDescent="0.3">
      <c r="A11" s="65"/>
      <c r="B11" s="34"/>
      <c r="C11" s="34"/>
      <c r="D11" s="34"/>
      <c r="E11" s="53"/>
    </row>
    <row r="12" spans="1:5" ht="16.5" thickTop="1" thickBot="1" x14ac:dyDescent="0.3">
      <c r="A12" s="36" t="s">
        <v>52</v>
      </c>
      <c r="B12" s="36"/>
      <c r="C12" s="36"/>
      <c r="D12" s="36"/>
      <c r="E12" s="36"/>
    </row>
    <row r="13" spans="1:5" ht="31.5" thickTop="1" x14ac:dyDescent="0.25">
      <c r="A13" s="22" t="s">
        <v>5</v>
      </c>
      <c r="B13" s="23" t="s">
        <v>71</v>
      </c>
      <c r="C13" s="23" t="s">
        <v>72</v>
      </c>
      <c r="D13" s="23" t="s">
        <v>73</v>
      </c>
      <c r="E13" s="23" t="s">
        <v>75</v>
      </c>
    </row>
    <row r="14" spans="1:5" x14ac:dyDescent="0.25">
      <c r="A14" s="24" t="s">
        <v>45</v>
      </c>
      <c r="B14" s="25">
        <v>1000000</v>
      </c>
      <c r="C14" s="25">
        <v>1200</v>
      </c>
      <c r="D14" s="25">
        <v>8600</v>
      </c>
      <c r="E14" s="32">
        <f>IF(Table68[[#This Row],[Fuel Consumption Factor (Btu/hp-hr)(c)]]="","",(((Table68[[#This Row],[Fuel Use (scf/yr or gal/yr)(a)]]*Table68[[#This Row],[Heating Value (Btu/scf or Btu/gal)(b)]])/Table68[[#This Row],[Fuel Consumption Factor (Btu/hp-hr)(c)]])))</f>
        <v>139534.88372093023</v>
      </c>
    </row>
    <row r="15" spans="1:5" ht="15.75" thickBot="1" x14ac:dyDescent="0.3">
      <c r="A15" s="26" t="s">
        <v>16</v>
      </c>
      <c r="B15" s="27">
        <v>2000000</v>
      </c>
      <c r="C15" s="27">
        <v>1000</v>
      </c>
      <c r="D15" s="27">
        <v>8500</v>
      </c>
      <c r="E15" s="64">
        <f>IF(Table68[[#This Row],[Fuel Consumption Factor (Btu/hp-hr)(c)]]="","",(((Table68[[#This Row],[Fuel Use (scf/yr or gal/yr)(a)]]*Table68[[#This Row],[Heating Value (Btu/scf or Btu/gal)(b)]])/Table68[[#This Row],[Fuel Consumption Factor (Btu/hp-hr)(c)]])))</f>
        <v>235294.11764705883</v>
      </c>
    </row>
    <row r="16" spans="1:5" ht="15.75" thickBot="1" x14ac:dyDescent="0.3">
      <c r="A16" s="47" t="s">
        <v>94</v>
      </c>
      <c r="B16" s="47"/>
      <c r="C16" s="47"/>
      <c r="D16" s="47"/>
      <c r="E16" s="54" t="str">
        <f>IF(Table68[[#This Row],[Fuel Consumption Factor (Btu/hp-hr)(c)]]="","",(((Table68[[#This Row],[Fuel Use (scf/yr or gal/yr)(a)]]*Table68[[#This Row],[Heating Value (Btu/scf or Btu/gal)(b)]])/Table68[[#This Row],[Fuel Consumption Factor (Btu/hp-hr)(c)]])))</f>
        <v/>
      </c>
    </row>
    <row r="17" spans="1:5" ht="32.25" x14ac:dyDescent="0.25">
      <c r="A17" s="28" t="s">
        <v>5</v>
      </c>
      <c r="B17" s="29" t="s">
        <v>96</v>
      </c>
      <c r="C17" s="29" t="s">
        <v>97</v>
      </c>
      <c r="D17" s="29" t="s">
        <v>98</v>
      </c>
      <c r="E17" s="56" t="s">
        <v>76</v>
      </c>
    </row>
    <row r="18" spans="1:5" x14ac:dyDescent="0.25">
      <c r="A18" s="71"/>
      <c r="B18" s="72"/>
      <c r="C18" s="72"/>
      <c r="D18" s="72"/>
      <c r="E18" s="32" t="str">
        <f>IF(Table68[[#This Row],[Fuel Consumption Factor (Btu/hp-hr)(c)]]="","",(((Table68[[#This Row],[Fuel Use (scf/yr or gal/yr)(a)]]*Table68[[#This Row],[Heating Value (Btu/scf or Btu/gal)(b)]])/Table68[[#This Row],[Fuel Consumption Factor (Btu/hp-hr)(c)]])))</f>
        <v/>
      </c>
    </row>
    <row r="19" spans="1:5" x14ac:dyDescent="0.25">
      <c r="A19" s="71"/>
      <c r="B19" s="72"/>
      <c r="C19" s="72"/>
      <c r="D19" s="72"/>
      <c r="E19" s="32" t="str">
        <f>IF(Table68[[#This Row],[Fuel Consumption Factor (Btu/hp-hr)(c)]]="","",(((Table68[[#This Row],[Fuel Use (scf/yr or gal/yr)(a)]]*Table68[[#This Row],[Heating Value (Btu/scf or Btu/gal)(b)]])/Table68[[#This Row],[Fuel Consumption Factor (Btu/hp-hr)(c)]])))</f>
        <v/>
      </c>
    </row>
    <row r="20" spans="1:5" x14ac:dyDescent="0.25">
      <c r="A20" s="71"/>
      <c r="B20" s="72"/>
      <c r="C20" s="72"/>
      <c r="D20" s="72"/>
      <c r="E20" s="32" t="str">
        <f>IF(Table68[[#This Row],[Fuel Consumption Factor (Btu/hp-hr)(c)]]="","",(((Table68[[#This Row],[Fuel Use (scf/yr or gal/yr)(a)]]*Table68[[#This Row],[Heating Value (Btu/scf or Btu/gal)(b)]])/Table68[[#This Row],[Fuel Consumption Factor (Btu/hp-hr)(c)]])))</f>
        <v/>
      </c>
    </row>
    <row r="21" spans="1:5" x14ac:dyDescent="0.25">
      <c r="A21" s="71"/>
      <c r="B21" s="72"/>
      <c r="C21" s="72"/>
      <c r="D21" s="72"/>
      <c r="E21" s="32" t="str">
        <f>IF(Table68[[#This Row],[Fuel Consumption Factor (Btu/hp-hr)(c)]]="","",(((Table68[[#This Row],[Fuel Use (scf/yr or gal/yr)(a)]]*Table68[[#This Row],[Heating Value (Btu/scf or Btu/gal)(b)]])/Table68[[#This Row],[Fuel Consumption Factor (Btu/hp-hr)(c)]])))</f>
        <v/>
      </c>
    </row>
    <row r="22" spans="1:5" x14ac:dyDescent="0.25">
      <c r="A22" s="71"/>
      <c r="B22" s="72"/>
      <c r="C22" s="72"/>
      <c r="D22" s="72"/>
      <c r="E22" s="32" t="str">
        <f>IF(Table68[[#This Row],[Fuel Consumption Factor (Btu/hp-hr)(c)]]="","",(((Table68[[#This Row],[Fuel Use (scf/yr or gal/yr)(a)]]*Table68[[#This Row],[Heating Value (Btu/scf or Btu/gal)(b)]])/Table68[[#This Row],[Fuel Consumption Factor (Btu/hp-hr)(c)]])))</f>
        <v/>
      </c>
    </row>
    <row r="23" spans="1:5" x14ac:dyDescent="0.25">
      <c r="A23" s="71"/>
      <c r="B23" s="72"/>
      <c r="C23" s="72"/>
      <c r="D23" s="72"/>
      <c r="E23" s="32" t="str">
        <f>IF(Table68[[#This Row],[Fuel Consumption Factor (Btu/hp-hr)(c)]]="","",(((Table68[[#This Row],[Fuel Use (scf/yr or gal/yr)(a)]]*Table68[[#This Row],[Heating Value (Btu/scf or Btu/gal)(b)]])/Table68[[#This Row],[Fuel Consumption Factor (Btu/hp-hr)(c)]])))</f>
        <v/>
      </c>
    </row>
    <row r="24" spans="1:5" x14ac:dyDescent="0.25">
      <c r="A24" s="71"/>
      <c r="B24" s="72"/>
      <c r="C24" s="72"/>
      <c r="D24" s="72"/>
      <c r="E24" s="32" t="str">
        <f>IF(Table68[[#This Row],[Fuel Consumption Factor (Btu/hp-hr)(c)]]="","",(((Table68[[#This Row],[Fuel Use (scf/yr or gal/yr)(a)]]*Table68[[#This Row],[Heating Value (Btu/scf or Btu/gal)(b)]])/Table68[[#This Row],[Fuel Consumption Factor (Btu/hp-hr)(c)]])))</f>
        <v/>
      </c>
    </row>
    <row r="25" spans="1:5" x14ac:dyDescent="0.25">
      <c r="A25" s="71"/>
      <c r="B25" s="72"/>
      <c r="C25" s="72"/>
      <c r="D25" s="72"/>
      <c r="E25" s="32" t="str">
        <f>IF(Table68[[#This Row],[Fuel Consumption Factor (Btu/hp-hr)(c)]]="","",(((Table68[[#This Row],[Fuel Use (scf/yr or gal/yr)(a)]]*Table68[[#This Row],[Heating Value (Btu/scf or Btu/gal)(b)]])/Table68[[#This Row],[Fuel Consumption Factor (Btu/hp-hr)(c)]])))</f>
        <v/>
      </c>
    </row>
    <row r="26" spans="1:5" x14ac:dyDescent="0.25">
      <c r="A26" s="71"/>
      <c r="B26" s="72"/>
      <c r="C26" s="72"/>
      <c r="D26" s="72"/>
      <c r="E26" s="32" t="str">
        <f>IF(Table68[[#This Row],[Fuel Consumption Factor (Btu/hp-hr)(c)]]="","",(((Table68[[#This Row],[Fuel Use (scf/yr or gal/yr)(a)]]*Table68[[#This Row],[Heating Value (Btu/scf or Btu/gal)(b)]])/Table68[[#This Row],[Fuel Consumption Factor (Btu/hp-hr)(c)]])))</f>
        <v/>
      </c>
    </row>
    <row r="27" spans="1:5" x14ac:dyDescent="0.25">
      <c r="A27" s="71"/>
      <c r="B27" s="72"/>
      <c r="C27" s="72"/>
      <c r="D27" s="72"/>
      <c r="E27" s="32" t="str">
        <f>IF(Table68[[#This Row],[Fuel Consumption Factor (Btu/hp-hr)(c)]]="","",(((Table68[[#This Row],[Fuel Use (scf/yr or gal/yr)(a)]]*Table68[[#This Row],[Heating Value (Btu/scf or Btu/gal)(b)]])/Table68[[#This Row],[Fuel Consumption Factor (Btu/hp-hr)(c)]])))</f>
        <v/>
      </c>
    </row>
    <row r="28" spans="1:5" x14ac:dyDescent="0.25">
      <c r="A28" s="71"/>
      <c r="B28" s="72"/>
      <c r="C28" s="72"/>
      <c r="D28" s="72"/>
      <c r="E28" s="32" t="str">
        <f>IF(Table68[[#This Row],[Fuel Consumption Factor (Btu/hp-hr)(c)]]="","",(((Table68[[#This Row],[Fuel Use (scf/yr or gal/yr)(a)]]*Table68[[#This Row],[Heating Value (Btu/scf or Btu/gal)(b)]])/Table68[[#This Row],[Fuel Consumption Factor (Btu/hp-hr)(c)]])))</f>
        <v/>
      </c>
    </row>
    <row r="29" spans="1:5" x14ac:dyDescent="0.25">
      <c r="A29" s="71"/>
      <c r="B29" s="72"/>
      <c r="C29" s="72"/>
      <c r="D29" s="72"/>
      <c r="E29" s="32" t="str">
        <f>IF(Table68[[#This Row],[Fuel Consumption Factor (Btu/hp-hr)(c)]]="","",(((Table68[[#This Row],[Fuel Use (scf/yr or gal/yr)(a)]]*Table68[[#This Row],[Heating Value (Btu/scf or Btu/gal)(b)]])/Table68[[#This Row],[Fuel Consumption Factor (Btu/hp-hr)(c)]])))</f>
        <v/>
      </c>
    </row>
    <row r="30" spans="1:5" x14ac:dyDescent="0.25">
      <c r="A30" s="71"/>
      <c r="B30" s="72"/>
      <c r="C30" s="72"/>
      <c r="D30" s="72"/>
      <c r="E30" s="32" t="str">
        <f>IF(Table68[[#This Row],[Fuel Consumption Factor (Btu/hp-hr)(c)]]="","",(((Table68[[#This Row],[Fuel Use (scf/yr or gal/yr)(a)]]*Table68[[#This Row],[Heating Value (Btu/scf or Btu/gal)(b)]])/Table68[[#This Row],[Fuel Consumption Factor (Btu/hp-hr)(c)]])))</f>
        <v/>
      </c>
    </row>
    <row r="31" spans="1:5" x14ac:dyDescent="0.25">
      <c r="A31" s="71"/>
      <c r="B31" s="72"/>
      <c r="C31" s="72"/>
      <c r="D31" s="72"/>
      <c r="E31" s="32" t="str">
        <f>IF(Table68[[#This Row],[Fuel Consumption Factor (Btu/hp-hr)(c)]]="","",(((Table68[[#This Row],[Fuel Use (scf/yr or gal/yr)(a)]]*Table68[[#This Row],[Heating Value (Btu/scf or Btu/gal)(b)]])/Table68[[#This Row],[Fuel Consumption Factor (Btu/hp-hr)(c)]])))</f>
        <v/>
      </c>
    </row>
    <row r="32" spans="1:5" x14ac:dyDescent="0.25">
      <c r="A32" s="71"/>
      <c r="B32" s="72"/>
      <c r="C32" s="72"/>
      <c r="D32" s="72"/>
      <c r="E32" s="32" t="str">
        <f>IF(Table68[[#This Row],[Fuel Consumption Factor (Btu/hp-hr)(c)]]="","",(((Table68[[#This Row],[Fuel Use (scf/yr or gal/yr)(a)]]*Table68[[#This Row],[Heating Value (Btu/scf or Btu/gal)(b)]])/Table68[[#This Row],[Fuel Consumption Factor (Btu/hp-hr)(c)]])))</f>
        <v/>
      </c>
    </row>
    <row r="33" spans="1:5" x14ac:dyDescent="0.25">
      <c r="A33" s="71"/>
      <c r="B33" s="72"/>
      <c r="C33" s="72"/>
      <c r="D33" s="72"/>
      <c r="E33" s="32" t="str">
        <f>IF(Table68[[#This Row],[Fuel Consumption Factor (Btu/hp-hr)(c)]]="","",(((Table68[[#This Row],[Fuel Use (scf/yr or gal/yr)(a)]]*Table68[[#This Row],[Heating Value (Btu/scf or Btu/gal)(b)]])/Table68[[#This Row],[Fuel Consumption Factor (Btu/hp-hr)(c)]])))</f>
        <v/>
      </c>
    </row>
    <row r="34" spans="1:5" x14ac:dyDescent="0.25">
      <c r="A34" s="73"/>
      <c r="B34" s="74"/>
      <c r="C34" s="74"/>
      <c r="D34" s="74"/>
      <c r="E34" s="32" t="str">
        <f>IF(Table68[[#This Row],[Fuel Consumption Factor (Btu/hp-hr)(c)]]="","",(((Table68[[#This Row],[Fuel Use (scf/yr or gal/yr)(a)]]*Table68[[#This Row],[Heating Value (Btu/scf or Btu/gal)(b)]])/Table68[[#This Row],[Fuel Consumption Factor (Btu/hp-hr)(c)]])))</f>
        <v/>
      </c>
    </row>
  </sheetData>
  <sheetProtection algorithmName="SHA-512" hashValue="uAe4adKnUoXkxQMjWfER30wMy+yuhFr6tTAXMCzDbozhXPvQwjYn6lBE69GlSZXkjH+jNh0vml1tEBvKM680yA==" saltValue="h1o0cX4+6iK2yWCfmVV5fA==" spinCount="100000" sheet="1" objects="1" scenarios="1" formatColumns="0" formatRows="0" autoFilter="0"/>
  <pageMargins left="0.7" right="0.7" top="0.75" bottom="0.75" header="0.3" footer="0.3"/>
  <pageSetup orientation="portrait" r:id="rId1"/>
  <ignoredErrors>
    <ignoredError sqref="E17"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FAFD-6B90-4A96-AEC0-6031AE8AE10C}">
  <sheetPr codeName="Sheet5"/>
  <dimension ref="A1:D33"/>
  <sheetViews>
    <sheetView zoomScaleNormal="100" workbookViewId="0"/>
  </sheetViews>
  <sheetFormatPr defaultColWidth="0" defaultRowHeight="15" zeroHeight="1" x14ac:dyDescent="0.25"/>
  <cols>
    <col min="1" max="4" width="25.7109375" customWidth="1"/>
    <col min="5" max="16384" width="9.140625" hidden="1"/>
  </cols>
  <sheetData>
    <row r="1" spans="1:4" ht="18.75" thickBot="1" x14ac:dyDescent="0.3">
      <c r="A1" s="16" t="s">
        <v>78</v>
      </c>
      <c r="B1" s="16"/>
      <c r="C1" s="16"/>
      <c r="D1" s="58"/>
    </row>
    <row r="2" spans="1:4" ht="15.75" thickBot="1" x14ac:dyDescent="0.3">
      <c r="A2" s="19" t="s">
        <v>4</v>
      </c>
      <c r="B2" s="20"/>
      <c r="C2" s="20"/>
      <c r="D2" s="50"/>
    </row>
    <row r="3" spans="1:4" x14ac:dyDescent="0.25">
      <c r="A3" s="57" t="s">
        <v>49</v>
      </c>
      <c r="B3" s="42"/>
      <c r="C3" s="42"/>
      <c r="D3" s="51"/>
    </row>
    <row r="4" spans="1:4" x14ac:dyDescent="0.25">
      <c r="A4" s="34" t="s">
        <v>54</v>
      </c>
      <c r="B4" s="34"/>
      <c r="C4" s="34"/>
      <c r="D4" s="52"/>
    </row>
    <row r="5" spans="1:4" x14ac:dyDescent="0.25">
      <c r="A5" s="34" t="s">
        <v>81</v>
      </c>
      <c r="B5" s="34"/>
      <c r="C5" s="34"/>
      <c r="D5" s="52"/>
    </row>
    <row r="6" spans="1:4" x14ac:dyDescent="0.25">
      <c r="A6" s="34" t="s">
        <v>63</v>
      </c>
      <c r="B6" s="34"/>
      <c r="C6" s="34"/>
      <c r="D6" s="52"/>
    </row>
    <row r="7" spans="1:4" x14ac:dyDescent="0.25">
      <c r="A7" s="35" t="s">
        <v>74</v>
      </c>
      <c r="B7" s="34"/>
      <c r="C7" s="34"/>
      <c r="D7" s="52"/>
    </row>
    <row r="8" spans="1:4" x14ac:dyDescent="0.25">
      <c r="A8" s="35" t="s">
        <v>65</v>
      </c>
      <c r="B8" s="34"/>
      <c r="C8" s="34"/>
      <c r="D8" s="52"/>
    </row>
    <row r="9" spans="1:4" x14ac:dyDescent="0.25">
      <c r="A9" s="35" t="s">
        <v>80</v>
      </c>
      <c r="B9" s="34"/>
      <c r="C9" s="34"/>
      <c r="D9" s="52"/>
    </row>
    <row r="10" spans="1:4" ht="15.75" thickBot="1" x14ac:dyDescent="0.3">
      <c r="B10" s="34"/>
      <c r="C10" s="34"/>
      <c r="D10" s="53"/>
    </row>
    <row r="11" spans="1:4" ht="16.5" thickTop="1" thickBot="1" x14ac:dyDescent="0.3">
      <c r="A11" s="36" t="s">
        <v>52</v>
      </c>
      <c r="B11" s="36"/>
      <c r="C11" s="36"/>
      <c r="D11" s="59"/>
    </row>
    <row r="12" spans="1:4" ht="31.5" thickTop="1" x14ac:dyDescent="0.25">
      <c r="A12" s="22" t="s">
        <v>5</v>
      </c>
      <c r="B12" s="23" t="s">
        <v>71</v>
      </c>
      <c r="C12" s="23" t="s">
        <v>72</v>
      </c>
      <c r="D12" s="23" t="s">
        <v>79</v>
      </c>
    </row>
    <row r="13" spans="1:4" x14ac:dyDescent="0.25">
      <c r="A13" s="24" t="s">
        <v>45</v>
      </c>
      <c r="B13" s="25">
        <v>1000000</v>
      </c>
      <c r="C13" s="25">
        <v>1200</v>
      </c>
      <c r="D13" s="32">
        <f>IF(Table689[[#This Row],[Heating Value (Btu/scf or Btu/gal)(b)]]="","",(((Table689[[#This Row],[Fuel Use (scf/yr or gal/yr)(a)]]*Table689[[#This Row],[Heating Value (Btu/scf or Btu/gal)(b)]])/1000000)))</f>
        <v>1200</v>
      </c>
    </row>
    <row r="14" spans="1:4" ht="15.75" thickBot="1" x14ac:dyDescent="0.3">
      <c r="A14" s="26" t="s">
        <v>16</v>
      </c>
      <c r="B14" s="27">
        <v>2000000</v>
      </c>
      <c r="C14" s="62">
        <v>1000</v>
      </c>
      <c r="D14" s="32">
        <f>IF(Table689[[#This Row],[Heating Value (Btu/scf or Btu/gal)(b)]]="","",(((Table689[[#This Row],[Fuel Use (scf/yr or gal/yr)(a)]]*Table689[[#This Row],[Heating Value (Btu/scf or Btu/gal)(b)]])/1000000)))</f>
        <v>2000</v>
      </c>
    </row>
    <row r="15" spans="1:4" ht="15.75" thickBot="1" x14ac:dyDescent="0.3">
      <c r="A15" s="47" t="s">
        <v>95</v>
      </c>
      <c r="B15" s="47"/>
      <c r="C15" s="61"/>
      <c r="D15" s="60" t="str">
        <f>IF(Table689[[#This Row],[Heating Value (Btu/scf or Btu/gal)(b)]]="","",(((Table689[[#This Row],[Fuel Use (scf/yr or gal/yr)(a)]]*Table689[[#This Row],[Heating Value (Btu/scf or Btu/gal)(b)]])/1000000)))</f>
        <v/>
      </c>
    </row>
    <row r="16" spans="1:4" ht="32.25" x14ac:dyDescent="0.25">
      <c r="A16" s="28" t="s">
        <v>5</v>
      </c>
      <c r="B16" s="29" t="s">
        <v>96</v>
      </c>
      <c r="C16" s="29" t="s">
        <v>97</v>
      </c>
      <c r="D16" s="55" t="s">
        <v>82</v>
      </c>
    </row>
    <row r="17" spans="1:4" x14ac:dyDescent="0.25">
      <c r="A17" s="71"/>
      <c r="B17" s="72"/>
      <c r="C17" s="72"/>
      <c r="D17" s="32" t="str">
        <f>IF(Table689[[#This Row],[Heating Value (Btu/scf or Btu/gal)(b)]]="","",(((Table689[[#This Row],[Fuel Use (scf/yr or gal/yr)(a)]]*Table689[[#This Row],[Heating Value (Btu/scf or Btu/gal)(b)]])/1000000)))</f>
        <v/>
      </c>
    </row>
    <row r="18" spans="1:4" x14ac:dyDescent="0.25">
      <c r="A18" s="71"/>
      <c r="B18" s="72"/>
      <c r="C18" s="72"/>
      <c r="D18" s="32" t="str">
        <f>IF(Table689[[#This Row],[Heating Value (Btu/scf or Btu/gal)(b)]]="","",(((Table689[[#This Row],[Fuel Use (scf/yr or gal/yr)(a)]]*Table689[[#This Row],[Heating Value (Btu/scf or Btu/gal)(b)]])/1000000)))</f>
        <v/>
      </c>
    </row>
    <row r="19" spans="1:4" x14ac:dyDescent="0.25">
      <c r="A19" s="71"/>
      <c r="B19" s="72"/>
      <c r="C19" s="72"/>
      <c r="D19" s="32" t="str">
        <f>IF(Table689[[#This Row],[Heating Value (Btu/scf or Btu/gal)(b)]]="","",(((Table689[[#This Row],[Fuel Use (scf/yr or gal/yr)(a)]]*Table689[[#This Row],[Heating Value (Btu/scf or Btu/gal)(b)]])/1000000)))</f>
        <v/>
      </c>
    </row>
    <row r="20" spans="1:4" x14ac:dyDescent="0.25">
      <c r="A20" s="71"/>
      <c r="B20" s="72"/>
      <c r="C20" s="72"/>
      <c r="D20" s="32" t="str">
        <f>IF(Table689[[#This Row],[Heating Value (Btu/scf or Btu/gal)(b)]]="","",(((Table689[[#This Row],[Fuel Use (scf/yr or gal/yr)(a)]]*Table689[[#This Row],[Heating Value (Btu/scf or Btu/gal)(b)]])/1000000)))</f>
        <v/>
      </c>
    </row>
    <row r="21" spans="1:4" x14ac:dyDescent="0.25">
      <c r="A21" s="71"/>
      <c r="B21" s="72"/>
      <c r="C21" s="72"/>
      <c r="D21" s="32" t="str">
        <f>IF(Table689[[#This Row],[Heating Value (Btu/scf or Btu/gal)(b)]]="","",(((Table689[[#This Row],[Fuel Use (scf/yr or gal/yr)(a)]]*Table689[[#This Row],[Heating Value (Btu/scf or Btu/gal)(b)]])/1000000)))</f>
        <v/>
      </c>
    </row>
    <row r="22" spans="1:4" x14ac:dyDescent="0.25">
      <c r="A22" s="71"/>
      <c r="B22" s="72"/>
      <c r="C22" s="72"/>
      <c r="D22" s="32" t="str">
        <f>IF(Table689[[#This Row],[Heating Value (Btu/scf or Btu/gal)(b)]]="","",(((Table689[[#This Row],[Fuel Use (scf/yr or gal/yr)(a)]]*Table689[[#This Row],[Heating Value (Btu/scf or Btu/gal)(b)]])/1000000)))</f>
        <v/>
      </c>
    </row>
    <row r="23" spans="1:4" x14ac:dyDescent="0.25">
      <c r="A23" s="71"/>
      <c r="B23" s="72"/>
      <c r="C23" s="72"/>
      <c r="D23" s="32" t="str">
        <f>IF(Table689[[#This Row],[Heating Value (Btu/scf or Btu/gal)(b)]]="","",(((Table689[[#This Row],[Fuel Use (scf/yr or gal/yr)(a)]]*Table689[[#This Row],[Heating Value (Btu/scf or Btu/gal)(b)]])/1000000)))</f>
        <v/>
      </c>
    </row>
    <row r="24" spans="1:4" x14ac:dyDescent="0.25">
      <c r="A24" s="71"/>
      <c r="B24" s="72"/>
      <c r="C24" s="72"/>
      <c r="D24" s="32" t="str">
        <f>IF(Table689[[#This Row],[Heating Value (Btu/scf or Btu/gal)(b)]]="","",(((Table689[[#This Row],[Fuel Use (scf/yr or gal/yr)(a)]]*Table689[[#This Row],[Heating Value (Btu/scf or Btu/gal)(b)]])/1000000)))</f>
        <v/>
      </c>
    </row>
    <row r="25" spans="1:4" x14ac:dyDescent="0.25">
      <c r="A25" s="71"/>
      <c r="B25" s="72"/>
      <c r="C25" s="72"/>
      <c r="D25" s="32" t="str">
        <f>IF(Table689[[#This Row],[Heating Value (Btu/scf or Btu/gal)(b)]]="","",(((Table689[[#This Row],[Fuel Use (scf/yr or gal/yr)(a)]]*Table689[[#This Row],[Heating Value (Btu/scf or Btu/gal)(b)]])/1000000)))</f>
        <v/>
      </c>
    </row>
    <row r="26" spans="1:4" x14ac:dyDescent="0.25">
      <c r="A26" s="71"/>
      <c r="B26" s="72"/>
      <c r="C26" s="72"/>
      <c r="D26" s="32" t="str">
        <f>IF(Table689[[#This Row],[Heating Value (Btu/scf or Btu/gal)(b)]]="","",(((Table689[[#This Row],[Fuel Use (scf/yr or gal/yr)(a)]]*Table689[[#This Row],[Heating Value (Btu/scf or Btu/gal)(b)]])/1000000)))</f>
        <v/>
      </c>
    </row>
    <row r="27" spans="1:4" x14ac:dyDescent="0.25">
      <c r="A27" s="71"/>
      <c r="B27" s="72"/>
      <c r="C27" s="72"/>
      <c r="D27" s="32" t="str">
        <f>IF(Table689[[#This Row],[Heating Value (Btu/scf or Btu/gal)(b)]]="","",(((Table689[[#This Row],[Fuel Use (scf/yr or gal/yr)(a)]]*Table689[[#This Row],[Heating Value (Btu/scf or Btu/gal)(b)]])/1000000)))</f>
        <v/>
      </c>
    </row>
    <row r="28" spans="1:4" x14ac:dyDescent="0.25">
      <c r="A28" s="71"/>
      <c r="B28" s="72"/>
      <c r="C28" s="72"/>
      <c r="D28" s="32" t="str">
        <f>IF(Table689[[#This Row],[Heating Value (Btu/scf or Btu/gal)(b)]]="","",(((Table689[[#This Row],[Fuel Use (scf/yr or gal/yr)(a)]]*Table689[[#This Row],[Heating Value (Btu/scf or Btu/gal)(b)]])/1000000)))</f>
        <v/>
      </c>
    </row>
    <row r="29" spans="1:4" x14ac:dyDescent="0.25">
      <c r="A29" s="71"/>
      <c r="B29" s="72"/>
      <c r="C29" s="72"/>
      <c r="D29" s="32" t="str">
        <f>IF(Table689[[#This Row],[Heating Value (Btu/scf or Btu/gal)(b)]]="","",(((Table689[[#This Row],[Fuel Use (scf/yr or gal/yr)(a)]]*Table689[[#This Row],[Heating Value (Btu/scf or Btu/gal)(b)]])/1000000)))</f>
        <v/>
      </c>
    </row>
    <row r="30" spans="1:4" x14ac:dyDescent="0.25">
      <c r="A30" s="71"/>
      <c r="B30" s="72"/>
      <c r="C30" s="72"/>
      <c r="D30" s="32" t="str">
        <f>IF(Table689[[#This Row],[Heating Value (Btu/scf or Btu/gal)(b)]]="","",(((Table689[[#This Row],[Fuel Use (scf/yr or gal/yr)(a)]]*Table689[[#This Row],[Heating Value (Btu/scf or Btu/gal)(b)]])/1000000)))</f>
        <v/>
      </c>
    </row>
    <row r="31" spans="1:4" x14ac:dyDescent="0.25">
      <c r="A31" s="71"/>
      <c r="B31" s="72"/>
      <c r="C31" s="72"/>
      <c r="D31" s="32" t="str">
        <f>IF(Table689[[#This Row],[Heating Value (Btu/scf or Btu/gal)(b)]]="","",(((Table689[[#This Row],[Fuel Use (scf/yr or gal/yr)(a)]]*Table689[[#This Row],[Heating Value (Btu/scf or Btu/gal)(b)]])/1000000)))</f>
        <v/>
      </c>
    </row>
    <row r="32" spans="1:4" x14ac:dyDescent="0.25">
      <c r="A32" s="71"/>
      <c r="B32" s="72"/>
      <c r="C32" s="72"/>
      <c r="D32" s="32" t="str">
        <f>IF(Table689[[#This Row],[Heating Value (Btu/scf or Btu/gal)(b)]]="","",(((Table689[[#This Row],[Fuel Use (scf/yr or gal/yr)(a)]]*Table689[[#This Row],[Heating Value (Btu/scf or Btu/gal)(b)]])/1000000)))</f>
        <v/>
      </c>
    </row>
    <row r="33" spans="1:4" x14ac:dyDescent="0.25">
      <c r="A33" s="73"/>
      <c r="B33" s="74"/>
      <c r="C33" s="74"/>
      <c r="D33" s="32" t="str">
        <f>IF(Table689[[#This Row],[Heating Value (Btu/scf or Btu/gal)(b)]]="","",(((Table689[[#This Row],[Fuel Use (scf/yr or gal/yr)(a)]]*Table689[[#This Row],[Heating Value (Btu/scf or Btu/gal)(b)]])/1000000)))</f>
        <v/>
      </c>
    </row>
  </sheetData>
  <sheetProtection algorithmName="SHA-512" hashValue="R9GRcslC7Z3sjUPHC6R+gpaAtiCvdcXx6yTjQpLPmH/1mQlTFdOL1hkTnbT6NgRmbHMRwyRBKrv3zaYgU05NEw==" saltValue="sqKTKMl3yXrt+PC5/5pBnQ==" spinCount="100000" sheet="1" objects="1" scenarios="1" formatColumns="0" formatRows="0" autoFilter="0"/>
  <pageMargins left="0.7" right="0.7" top="0.75" bottom="0.75" header="0.3" footer="0.3"/>
  <pageSetup orientation="portrait" r:id="rId1"/>
  <ignoredErrors>
    <ignoredError sqref="D16"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B3AD2-B4A9-4204-9F98-112CC82C1AFD}">
  <sheetPr codeName="Sheet6"/>
  <dimension ref="A1:A5"/>
  <sheetViews>
    <sheetView workbookViewId="0"/>
  </sheetViews>
  <sheetFormatPr defaultRowHeight="15" x14ac:dyDescent="0.25"/>
  <sheetData>
    <row r="1" spans="1:1" x14ac:dyDescent="0.25">
      <c r="A1" t="s">
        <v>1</v>
      </c>
    </row>
    <row r="3" spans="1:1" x14ac:dyDescent="0.25">
      <c r="A3" t="s">
        <v>0</v>
      </c>
    </row>
    <row r="4" spans="1:1" x14ac:dyDescent="0.25">
      <c r="A4" t="s">
        <v>2</v>
      </c>
    </row>
    <row r="5" spans="1:1" x14ac:dyDescent="0.25">
      <c r="A5" t="s">
        <v>3</v>
      </c>
    </row>
  </sheetData>
  <sheetProtection algorithmName="SHA-512" hashValue="8IJOjIqjl/WMjnOmilJsVe3nB79MJ7tVrLUbX4aEozj9NYohjKhl3rZAKwbDbuOm28KSfG9fpzvD+rzQtwkHyg==" saltValue="anfKuXqQStjJnb84H3dLsg==" spinCount="100000" sheet="1" objects="1" scenarios="1" formatColumns="0" formatRows="0"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Q W 2 J 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Q W 2 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t i V M o i k e 4 D g A A A B E A A A A T A B w A R m 9 y b X V s Y X M v U 2 V j d G l v b j E u b S C i G A A o o B Q A A A A A A A A A A A A A A A A A A A A A A A A A A A A r T k 0 u y c z P U w i G 0 I b W A F B L A Q I t A B Q A A g A I A E F t i V N N h e M w p A A A A P U A A A A S A A A A A A A A A A A A A A A A A A A A A A B D b 2 5 m a W c v U G F j a 2 F n Z S 5 4 b W x Q S w E C L Q A U A A I A C A B B b Y l T D 8 r p q 6 Q A A A D p A A A A E w A A A A A A A A A A A A A A A A D w A A A A W 0 N v b n R l b n R f V H l w Z X N d L n h t b F B L A Q I t A B Q A A g A I A E F t i 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x W a 7 k t w R e T o P w r T O Y z H K t A A A A A A I A A A A A A A N m A A D A A A A A E A A A A A Y w f p w m Z n V N s 9 + w k a z s 8 W E A A A A A B I A A A K A A A A A Q A A A A e a q y Y p N j J r P w I k 0 R 1 Z P F D V A A A A D X t u V w x m y a p A L Y l n 0 b k 8 w 8 k H p u h L 4 2 S 0 E 2 j v M g b 0 M n D U x j a h d F y l k g a g F F b w e v W R w H f v 6 M X u 1 y g B Y F w A t q v a 3 y 6 P V g 0 U w y Y g B x g q T h Y o u K x B Q A A A C 4 A C F D m v h P s Z E 2 K E R p T M A l E 8 3 U n g = = < / D a t a M a s h u p > 
</file>

<file path=customXml/itemProps1.xml><?xml version="1.0" encoding="utf-8"?>
<ds:datastoreItem xmlns:ds="http://schemas.openxmlformats.org/officeDocument/2006/customXml" ds:itemID="{CDD7C2C1-9C33-4B4D-B782-581066F9C88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Overview</vt:lpstr>
      <vt:lpstr>LOA and Weighted EF (hp-hr)</vt:lpstr>
      <vt:lpstr>LOA and Weighted EF (MMBtu)</vt:lpstr>
      <vt:lpstr>LOA Conversion (hp-hr)</vt:lpstr>
      <vt:lpstr>LOA Conversion (MMBtu)</vt:lpstr>
      <vt:lpstr>EF_Basis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Hager</dc:creator>
  <cp:lastModifiedBy>Traci Spencer</cp:lastModifiedBy>
  <dcterms:created xsi:type="dcterms:W3CDTF">2021-12-03T21:11:23Z</dcterms:created>
  <dcterms:modified xsi:type="dcterms:W3CDTF">2022-02-18T16:05:14Z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MECT Calc Tool</vt:lpwstr>
  </property>
  <property fmtid="{D5CDD505-2E9C-101B-9397-08002B2CF9AE}" pid="3" name="Version Number">
    <vt:lpwstr>1.0</vt:lpwstr>
  </property>
  <property fmtid="{D5CDD505-2E9C-101B-9397-08002B2CF9AE}" pid="4" name="Version Date">
    <vt:filetime>2022-02-11T10:00:00Z</vt:filetime>
  </property>
</Properties>
</file>